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2"/>
  </bookViews>
  <sheets>
    <sheet name="Einfuehrung" sheetId="1" r:id="rId1"/>
    <sheet name="CO2_Bilanz" sheetId="2" r:id="rId2"/>
    <sheet name="Brennstoffe" sheetId="3" r:id="rId3"/>
  </sheets>
  <definedNames>
    <definedName name="_xlnm.Print_Area" localSheetId="1">'CO2_Bilanz'!$H$1:$N$34</definedName>
  </definedNames>
  <calcPr fullCalcOnLoad="1"/>
</workbook>
</file>

<file path=xl/sharedStrings.xml><?xml version="1.0" encoding="utf-8"?>
<sst xmlns="http://schemas.openxmlformats.org/spreadsheetml/2006/main" count="237" uniqueCount="114">
  <si>
    <r>
      <t xml:space="preserve">Brennstoffe, Energieinhalt und CO2-Emission
</t>
    </r>
    <r>
      <rPr>
        <sz val="10"/>
        <color indexed="8"/>
        <rFont val="Arial"/>
        <family val="2"/>
      </rPr>
      <t xml:space="preserve">                            (Einführung)
L</t>
    </r>
    <r>
      <rPr>
        <sz val="12"/>
        <color indexed="8"/>
        <rFont val="Arial"/>
        <family val="2"/>
      </rPr>
      <t xml:space="preserve">okale Agenda 21 Samtgemeinde Oberharz
</t>
    </r>
    <r>
      <rPr>
        <sz val="12"/>
        <color indexed="8"/>
        <rFont val="Arial"/>
        <family val="4"/>
      </rPr>
      <t xml:space="preserve">Arbeitskreis Energie und Umwelt
</t>
    </r>
    <r>
      <rPr>
        <sz val="12"/>
        <color indexed="8"/>
        <rFont val="Arial"/>
        <family val="2"/>
      </rPr>
      <t>Version: 1.5 vom 27.10.2011</t>
    </r>
  </si>
  <si>
    <r>
      <t xml:space="preserve">Allgemeines:
</t>
    </r>
    <r>
      <rPr>
        <sz val="10"/>
        <color indexed="8"/>
        <rFont val="Arial"/>
        <family val="2"/>
      </rPr>
      <t xml:space="preserve">Diese Anwendung enthält zwei weitere Tabellen:
- CO2-Bilanz (Zur Berechnung der CO2-Emissionen aus Privathaushalten)
- Brennstoffe (Daten zu Heiz- und Brennwerten sowie zur CO2-Entstehung)
Nähere Erläuterungen zu diesen Tabellen s. u. 
Näheres zum Arbeitskreis Energie und Umwelt sowie zu Energie und weiteren Themen von allgemeinem Interesse siehe unter:
www.wissenschaft-technik-ethik.de
</t>
    </r>
  </si>
  <si>
    <r>
      <t xml:space="preserve">CO2-Bilanz für private Haushalte und Kleinbetriebe:
</t>
    </r>
    <r>
      <rPr>
        <sz val="9"/>
        <color indexed="8"/>
        <rFont val="Arial"/>
        <family val="2"/>
      </rPr>
      <t>Jeder normale Deutsche Haushalt emittiert pro Jahr CO2 in einer Menge, die meist zwischen 5 und 30 t liegt, oder ist auf Grund seines Verbrauches an Strom für entsprechende CO2-Emissionen an anderer Stelle (bei den Kraftwerken) verantwortlich. Dazu kommen CO2-Emissionen zur Herstellung der von den Haushaltsmitgliedern gekauften Konsumgüter. Die Ermittlung dieser Emissionen mit vertretbarem Aufwand ist aber für einen Privarhaushalt nicht einfach. Dagegen kann mit relativ wenig Aufwand die auf den direkten Energieverbrauch zurück zu führende CO2-Emission berechnet werden, immer vorausgesetzt, dass die benötigten Verbrauchszahlen verfügbar sind.
Für Strom, Gas und Öl geht die gelieferte Jahresmenge aus den entsprechenden Rechnungen hervor, falls diese noch vorhanden sind. Der Kraftstoffverbrauch eines PKW kann evtl. aus den gefahrenen km und dem Kraftstoffverbrauch je 100 km berechnet werden. Wer mit Holz heizt oder zuheizt, weiß in der Regel ungefähr, wie viele Rm (Raummeter) Holz er im Jahr verfeuert hat.</t>
    </r>
  </si>
  <si>
    <t>Bei der Ermittlung der emittierten CO2-Mengen ist zu unterscheiden zwischen dem CO2, das unmittelbar vor Ort bei der Verbrennung entsteht und dem CO2, das bei der Gewinnung und beim Transport des Brennstoffes oder Energieträgers emittiert wurde. Ferner wird unterschieden zwischen CO2 aus fossilen und aus nachwachsenden (regenerativen) Quellen. Im letzteren Fall (z.B. Holz als Brennstoff) wäre das CO2 auch ohne Verbrennung früher oder später durch andere Prozesse (Fäulnis) entstanden.
ACHTUNG! In der Spalte "CO2 aus Gewinng. u. Transp. kg/kg Brst." der Brennstofftabelle waren in den früheren Versionen aufgrund eines Rechenfehlers falsche Zahlenwerte ausgewiesen. Falls bei Ihnen Berechnungen existieren, die auf diesen falschen Werten beruhen, sollten Sie diese ggfs. korrigieren.
Für den Rechenfehler bitten wir vielmals um Entschuldigung.</t>
  </si>
  <si>
    <r>
      <t xml:space="preserve">Ermittlung der CO2-Bilanz mit Hilfe der Tabelle "CO2-Bilanz":
</t>
    </r>
    <r>
      <rPr>
        <sz val="9"/>
        <color indexed="8"/>
        <rFont val="Arial"/>
        <family val="2"/>
      </rPr>
      <t>Bei der Umwandlung der Tabelle (erstellt mit StarOffice 5.2) in andere Formate (Excel 97) gehen erfahrungsgemäß einige Formatinformationen, insbesondere der Schutz bestimmter Zellen gegen unbeabsichtigtes Überschreiben, verloren. Es wird daher empfohlen, ggfs. selbst einen solchen Schutz nachträglich einzurichten oder zumindest darauf zu achten, dass Eingaben ausschließlich in den gelb gefärbten Zellen vorgenommen werden. Sollte dennoch unbeabsichtigt etwas überschrieben worden sein, kann man dies unmittelbar danach noch mit der "Rückgängig"-Funktion wieder beheben. Ansonsten wird empfohlen, die zuletzt gespeicherte Version neu zu öffnen.
In der Version 1.1 ist die Berechnung einer CO2-Bilanz für jeweils ein Jahr möglich.</t>
    </r>
  </si>
  <si>
    <r>
      <t xml:space="preserve">Zum Teil kann alternativ zur Menge auch direkt die verbrauchte Energiemenge in kWh eingetragen werden, z.B. bei Erdgas, dessen Verbrauch heute auf der Rechnung normalerweise in kWh angegeben ist. Wenn ein kWh-Wert angegeben wird, wird mit diesem gerechnet, ansonsten mit der Mengenangabe. Im ersteren Fall braucht der Gasfaktor nicht angegeben sein.
</t>
    </r>
    <r>
      <rPr>
        <sz val="10"/>
        <color indexed="8"/>
        <rFont val="Arial"/>
        <family val="2"/>
      </rPr>
      <t>Bei den Kfz-Kraftstoffen ist es auch möglich, den Durchschnittsverbrauch je 100 km Fahrtstrecke und die im Jahr insgesamt gefahrenen km einzutragen.</t>
    </r>
  </si>
  <si>
    <r>
      <t xml:space="preserve">Brennstoffdaten in Tabelle "Brennstoffe":
</t>
    </r>
    <r>
      <rPr>
        <sz val="9"/>
        <color indexed="8"/>
        <rFont val="Arial"/>
        <family val="2"/>
      </rPr>
      <t xml:space="preserve">Brennstoffe sind technische Massenprodukte und schwanken z.T. erheblich in ihrer Zusammensetzung. Deshalb wäre es irreführend, wenn in einer allgemeinen Tabelle genaue Werte aufgeführt wären. Aus diesem Grunde wurden die meisten Werte gerundet. Soweit Daten in mehreren Quellen gefunden wurden, wurde ggfs. ein Mittelwert daraus abgeschätzt, weshalb nicht alle hier aufgeführten Werte sich in gleicher Höhe in den Quellen wiederfinden. Eine Reihe von Werten mussten wir selbst berechnen bzw. aus anderen Einheiten in kWh-basierte Einheiten umrechnen.
Nur bei reinen Stoffen, wie z.B. Wasserstoff, ist es sinnvoll, einen Wert mit größerer Genauigkeit anzugeben.
Es wurden dennoch viele Werte mit allen verfügbaren Kommastellen eingegeben, lediglich die Anzeige der Stellen wurde begrenzt. Möglicherweise wird, je nach verwendetem Tabellenkalkulationsprogramm, die Begrenzung nicht immer wirksam.  </t>
    </r>
  </si>
  <si>
    <r>
      <t xml:space="preserve">Besondere Einheiten:
</t>
    </r>
    <r>
      <rPr>
        <sz val="9"/>
        <color indexed="8"/>
        <rFont val="Arial"/>
        <family val="2"/>
      </rPr>
      <t xml:space="preserve">1 Rm ( "Raummeter" ): 1 Kubikmeter gestapeltes Scheitholz oder Rundholz
1 Sm³ ( "Schüttkubikmeter" ): 1 Kubikmeter geschüttetes Holz, Holzpellets etc.
1 Fm ( "Festmeter" ): 1 Kubikmeter massives Holz bzw. als Massivholz berechnetes Holz
1 Nm³ ( "Normalkubikmeter" ): 1 Kubikmeter Gas bei 0 °C ("Normaltemperatur") und 1013 hPa Druck ("Normaldruck")
1 Ztr ("Zentner"): = 50 kg (meist Inhalt eines Sackes Kohlen); Kohlen und Koks werden evtl. auch heute noch in der veralteten Einheit Zentner gehandelt. 
</t>
    </r>
  </si>
  <si>
    <t>Ihre Eingaben bitte hier in der linken Tabelle NUR in die gelben Felder eintragen: Entweder direkt in kWh ODER in Verbrauchseinheiten ODER in Verbrauch + Fahrstrecke.</t>
  </si>
  <si>
    <t>Das Ergebnis: Ihre CO2-Bilanz finden Sie hier.
(In dieser Tabelle bitte KEINE Eintragungen machen !)</t>
  </si>
  <si>
    <t>Daten für die Berechnung der Tabelle
(Hier bitte NUR, falls bekannt, den örtlichen Gasfaktor eintragen !)</t>
  </si>
  <si>
    <t>Familie/Firma:</t>
  </si>
  <si>
    <t>Mustermann</t>
  </si>
  <si>
    <t>Jahr:</t>
  </si>
  <si>
    <t>Erdgasfaktor, falls bekannt, in der ganz rechten Tabelle eintragen (gelbes Feld)</t>
  </si>
  <si>
    <t>Brennstoff
oder
Energieträger</t>
  </si>
  <si>
    <t>Verbrauchseinheit
(=VE)</t>
  </si>
  <si>
    <t>Jahres-Verbrauch</t>
  </si>
  <si>
    <t>Kraftstoff-
verbrauch</t>
  </si>
  <si>
    <r>
      <t xml:space="preserve">Jahresfahr-
</t>
    </r>
    <r>
      <rPr>
        <sz val="10"/>
        <color indexed="8"/>
        <rFont val="Arial"/>
        <family val="2"/>
      </rPr>
      <t>strecke</t>
    </r>
  </si>
  <si>
    <t>Energiever-
brauch</t>
  </si>
  <si>
    <t>CO2-Emis-
sion
gesamt</t>
  </si>
  <si>
    <t>CO2-Emis-
sion aus
Verbrennung</t>
  </si>
  <si>
    <t>CO2-Emis-
sion aus Ge-
winnung und
Transport</t>
  </si>
  <si>
    <t>CO2-Emis-
sion aus
regenerat.
Quellen</t>
  </si>
  <si>
    <t>CO2-Emis-
sion aus
fossilen
Quellen</t>
  </si>
  <si>
    <t>Vor-Ort-
Energiever-
brauch</t>
  </si>
  <si>
    <t>in Verbr.einh.</t>
  </si>
  <si>
    <t>in
kWh</t>
  </si>
  <si>
    <t>in Verbr.-
einh./100km</t>
  </si>
  <si>
    <t>in km</t>
  </si>
  <si>
    <t>in kWh</t>
  </si>
  <si>
    <t>in t</t>
  </si>
  <si>
    <t>in kWh/VE</t>
  </si>
  <si>
    <t>in t/kWh</t>
  </si>
  <si>
    <t>El. Strom</t>
  </si>
  <si>
    <t>kWh</t>
  </si>
  <si>
    <t>El. Strom ges.</t>
  </si>
  <si>
    <t>Heiz-El. Strom</t>
  </si>
  <si>
    <t>Heiz- El. Strom</t>
  </si>
  <si>
    <t>Erdgas</t>
  </si>
  <si>
    <t>Nm³</t>
  </si>
  <si>
    <t>Heizöl EL</t>
  </si>
  <si>
    <t>Liter</t>
  </si>
  <si>
    <t>Propangas</t>
  </si>
  <si>
    <t>kg</t>
  </si>
  <si>
    <t>Butangas</t>
  </si>
  <si>
    <t>Steinkohle</t>
  </si>
  <si>
    <t>Zentner</t>
  </si>
  <si>
    <t>Braunkohle</t>
  </si>
  <si>
    <t>Koks</t>
  </si>
  <si>
    <t>Laubholz</t>
  </si>
  <si>
    <t>Rm</t>
  </si>
  <si>
    <t>Nadelholz</t>
  </si>
  <si>
    <t>Holzbriketts</t>
  </si>
  <si>
    <t>Holzhackschn.</t>
  </si>
  <si>
    <t>Sm³</t>
  </si>
  <si>
    <t>Holzpellets</t>
  </si>
  <si>
    <t>Biogas</t>
  </si>
  <si>
    <t>Wärme ges.</t>
  </si>
  <si>
    <t>Benzin</t>
  </si>
  <si>
    <t>Diesel</t>
  </si>
  <si>
    <t>Flüssiggas</t>
  </si>
  <si>
    <t>Biodiesel</t>
  </si>
  <si>
    <t>Methanol</t>
  </si>
  <si>
    <t>Ethanol</t>
  </si>
  <si>
    <t>Verkehr ges.</t>
  </si>
  <si>
    <t>Wasserstoff</t>
  </si>
  <si>
    <t>SUMMEN</t>
  </si>
  <si>
    <t>t CO2 gesamt</t>
  </si>
  <si>
    <t>t CO2 Verbr.</t>
  </si>
  <si>
    <t>t CO2 G./T.</t>
  </si>
  <si>
    <t>t CO2 reg.</t>
  </si>
  <si>
    <t>t CO2 fossil</t>
  </si>
  <si>
    <t>Dichte</t>
  </si>
  <si>
    <t>Dichte-
einheit</t>
  </si>
  <si>
    <t>Heizw.
kWh/kg</t>
  </si>
  <si>
    <t>Brennw.
kWh/kg</t>
  </si>
  <si>
    <t xml:space="preserve">CO2 aus
Verbrenng.
kg/kg Brst.
</t>
  </si>
  <si>
    <t>CO2 aus
Gewinng.
u. Transp.
kg/kg Brst.</t>
  </si>
  <si>
    <t>CO2 insgesamt
kg/kg Brst.</t>
  </si>
  <si>
    <t>CO2 aus
Verbrenng.
kg/kWh
(Heizw.)</t>
  </si>
  <si>
    <t>CO2 aus
Gewinng.
u. Transp.
kg/kWh</t>
  </si>
  <si>
    <t>CO2 insgesamt
kg/kWh</t>
  </si>
  <si>
    <t>Anmerkungen</t>
  </si>
  <si>
    <t>Gehalt C
in Gew.-%</t>
  </si>
  <si>
    <t>Gehalt H
in Gew.-%</t>
  </si>
  <si>
    <t>-</t>
  </si>
  <si>
    <t>kg/Nm³</t>
  </si>
  <si>
    <t>regionale Unterschiede; D: i.D.: Gasfaktor = 10,6 kWh/Nm³; Harz z.B. 8,9 kWh/Nm³</t>
  </si>
  <si>
    <t>kg/l</t>
  </si>
  <si>
    <t>Briketts</t>
  </si>
  <si>
    <t>Steinkohlenkoks</t>
  </si>
  <si>
    <t>kg/Rm</t>
  </si>
  <si>
    <t>gut durchgetrocknet, ca. 15% Wassergeh.</t>
  </si>
  <si>
    <t>kg/Sm³</t>
  </si>
  <si>
    <t>unterschiedliche Werte, aufgrund unterschiedlicher Zusammensetzung</t>
  </si>
  <si>
    <t>"Autogas" = Propangas-Butangas-Gemisch</t>
  </si>
  <si>
    <t>für mit Erdgas betriebene Fahrzeuge</t>
  </si>
  <si>
    <t>= Ethylalkohol, "Alkohol", "Bioethanol" / aus Vergärung</t>
  </si>
  <si>
    <t>Eiche</t>
  </si>
  <si>
    <t>kg/Fm</t>
  </si>
  <si>
    <t>absol. trocken, 58,5 % C</t>
  </si>
  <si>
    <t>Buche</t>
  </si>
  <si>
    <t>absol. trocken, 47,9 % C</t>
  </si>
  <si>
    <t>Fichte</t>
  </si>
  <si>
    <t>absol. trocken, 49,7 % C</t>
  </si>
  <si>
    <t>Kiefer</t>
  </si>
  <si>
    <t>absol. trocken, 53,2 % C</t>
  </si>
  <si>
    <t>Quellen:</t>
  </si>
  <si>
    <t>D'Ans-Lax: Taschenb. f. Chem. u. Phys., Springer Verl. 1967</t>
  </si>
  <si>
    <t>GEMIS Versionen 3.0 und 2.1, Öko-Institut, Darmstadt</t>
  </si>
  <si>
    <t>Castorph, Kollera, Waas; FH München: Technische Thermodynamik (Internet)</t>
  </si>
  <si>
    <t>biz</t>
  </si>
</sst>
</file>

<file path=xl/styles.xml><?xml version="1.0" encoding="utf-8"?>
<styleSheet xmlns="http://schemas.openxmlformats.org/spreadsheetml/2006/main">
  <numFmts count="8">
    <numFmt numFmtId="164" formatCode="GENERAL"/>
    <numFmt numFmtId="165" formatCode="@"/>
    <numFmt numFmtId="166" formatCode="0"/>
    <numFmt numFmtId="167" formatCode="0.00"/>
    <numFmt numFmtId="168" formatCode="0.000000"/>
    <numFmt numFmtId="169" formatCode="0.0000"/>
    <numFmt numFmtId="170" formatCode="0.000"/>
    <numFmt numFmtId="171" formatCode="0.0"/>
  </numFmts>
  <fonts count="9">
    <font>
      <sz val="10"/>
      <name val="Arial"/>
      <family val="2"/>
    </font>
    <font>
      <sz val="10"/>
      <color indexed="8"/>
      <name val="Arial"/>
      <family val="2"/>
    </font>
    <font>
      <u val="single"/>
      <sz val="14"/>
      <color indexed="8"/>
      <name val="Arial"/>
      <family val="2"/>
    </font>
    <font>
      <sz val="12"/>
      <color indexed="8"/>
      <name val="Arial"/>
      <family val="2"/>
    </font>
    <font>
      <b/>
      <u val="single"/>
      <sz val="10"/>
      <color indexed="8"/>
      <name val="Arial"/>
      <family val="2"/>
    </font>
    <font>
      <sz val="9"/>
      <color indexed="8"/>
      <name val="Arial"/>
      <family val="2"/>
    </font>
    <font>
      <u val="single"/>
      <sz val="9"/>
      <color indexed="8"/>
      <name val="Arial"/>
      <family val="2"/>
    </font>
    <font>
      <b/>
      <sz val="10"/>
      <color indexed="9"/>
      <name val="Arial"/>
      <family val="2"/>
    </font>
    <font>
      <sz val="10"/>
      <color indexed="9"/>
      <name val="Arial"/>
      <family val="2"/>
    </font>
  </fonts>
  <fills count="12">
    <fill>
      <patternFill/>
    </fill>
    <fill>
      <patternFill patternType="gray125"/>
    </fill>
    <fill>
      <patternFill patternType="solid">
        <fgColor indexed="11"/>
        <bgColor indexed="64"/>
      </patternFill>
    </fill>
    <fill>
      <patternFill patternType="solid">
        <fgColor indexed="8"/>
        <bgColor indexed="64"/>
      </patternFill>
    </fill>
    <fill>
      <patternFill patternType="solid">
        <fgColor indexed="57"/>
        <bgColor indexed="64"/>
      </patternFill>
    </fill>
    <fill>
      <patternFill patternType="solid">
        <fgColor indexed="13"/>
        <bgColor indexed="64"/>
      </patternFill>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indexed="43"/>
        <bgColor indexed="64"/>
      </patternFill>
    </fill>
  </fills>
  <borders count="19">
    <border>
      <left/>
      <right/>
      <top/>
      <bottom/>
      <diagonal/>
    </border>
    <border>
      <left style="thick">
        <color indexed="17"/>
      </left>
      <right style="thick">
        <color indexed="17"/>
      </right>
      <top style="thick">
        <color indexed="17"/>
      </top>
      <bottom style="thick">
        <color indexed="17"/>
      </bottom>
    </border>
    <border>
      <left style="medium">
        <color indexed="8"/>
      </left>
      <right style="thin">
        <color indexed="8"/>
      </right>
      <top>
        <color indexed="63"/>
      </top>
      <bottom>
        <color indexed="63"/>
      </bottom>
    </border>
    <border>
      <left style="medium">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17"/>
      </left>
      <right style="medium">
        <color indexed="17"/>
      </right>
      <top style="medium">
        <color indexed="17"/>
      </top>
      <bottom style="medium">
        <color indexed="17"/>
      </bottom>
    </border>
    <border>
      <left style="medium">
        <color indexed="17"/>
      </left>
      <right style="thin">
        <color indexed="17"/>
      </right>
      <top style="medium">
        <color indexed="17"/>
      </top>
      <bottom style="thin">
        <color indexed="17"/>
      </bottom>
    </border>
    <border>
      <left style="thin">
        <color indexed="17"/>
      </left>
      <right style="thin">
        <color indexed="17"/>
      </right>
      <top style="medium">
        <color indexed="17"/>
      </top>
      <bottom style="thin">
        <color indexed="17"/>
      </bottom>
    </border>
    <border>
      <left style="thin">
        <color indexed="17"/>
      </left>
      <right style="medium">
        <color indexed="17"/>
      </right>
      <top style="medium">
        <color indexed="17"/>
      </top>
      <bottom style="thin">
        <color indexed="17"/>
      </bottom>
    </border>
    <border>
      <left style="medium">
        <color indexed="17"/>
      </left>
      <right style="thin">
        <color indexed="17"/>
      </right>
      <top style="thin">
        <color indexed="17"/>
      </top>
      <bottom style="thin">
        <color indexed="17"/>
      </bottom>
    </border>
    <border>
      <left style="thin">
        <color indexed="17"/>
      </left>
      <right style="thin">
        <color indexed="17"/>
      </right>
      <top style="thin">
        <color indexed="17"/>
      </top>
      <bottom style="thin">
        <color indexed="17"/>
      </bottom>
    </border>
    <border>
      <left style="thin">
        <color indexed="17"/>
      </left>
      <right style="medium">
        <color indexed="17"/>
      </right>
      <top style="thin">
        <color indexed="17"/>
      </top>
      <bottom style="thin">
        <color indexed="17"/>
      </bottom>
    </border>
    <border>
      <left style="medium">
        <color indexed="17"/>
      </left>
      <right style="thin">
        <color indexed="17"/>
      </right>
      <top style="thin">
        <color indexed="17"/>
      </top>
      <bottom style="medium">
        <color indexed="17"/>
      </bottom>
    </border>
    <border>
      <left style="thin">
        <color indexed="17"/>
      </left>
      <right style="thin">
        <color indexed="17"/>
      </right>
      <top style="thin">
        <color indexed="17"/>
      </top>
      <bottom style="medium">
        <color indexed="17"/>
      </bottom>
    </border>
    <border>
      <left style="thin">
        <color indexed="17"/>
      </left>
      <right style="medium">
        <color indexed="17"/>
      </right>
      <top style="thin">
        <color indexed="17"/>
      </top>
      <bottom style="medium">
        <color indexed="17"/>
      </bottom>
    </border>
    <border>
      <left style="thick">
        <color indexed="10"/>
      </left>
      <right style="thick">
        <color indexed="10"/>
      </right>
      <top style="thick">
        <color indexed="10"/>
      </top>
      <bottom>
        <color indexed="63"/>
      </bottom>
    </border>
    <border>
      <left style="thick">
        <color indexed="10"/>
      </left>
      <right style="thick">
        <color indexed="10"/>
      </right>
      <top>
        <color indexed="63"/>
      </top>
      <bottom>
        <color indexed="63"/>
      </bottom>
    </border>
    <border>
      <left style="thick">
        <color indexed="10"/>
      </left>
      <right style="thick">
        <color indexed="10"/>
      </right>
      <top>
        <color indexed="63"/>
      </top>
      <bottom style="thick">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73">
    <xf numFmtId="164" fontId="0" fillId="0" borderId="0" xfId="0" applyAlignment="1">
      <alignment/>
    </xf>
    <xf numFmtId="164" fontId="0" fillId="0" borderId="0" xfId="0" applyFont="1" applyAlignment="1">
      <alignment/>
    </xf>
    <xf numFmtId="164" fontId="1" fillId="2" borderId="0" xfId="0" applyFont="1" applyFill="1" applyAlignment="1">
      <alignment horizontal="justify" vertical="top" wrapText="1"/>
    </xf>
    <xf numFmtId="164" fontId="2" fillId="2" borderId="0" xfId="0" applyFont="1" applyFill="1" applyAlignment="1">
      <alignment horizontal="left" vertical="top" wrapText="1"/>
    </xf>
    <xf numFmtId="164" fontId="1" fillId="3" borderId="0" xfId="0" applyFont="1" applyFill="1" applyAlignment="1">
      <alignment horizontal="justify" vertical="top" wrapText="1"/>
    </xf>
    <xf numFmtId="164" fontId="4" fillId="0" borderId="1" xfId="0" applyFont="1" applyFill="1" applyBorder="1" applyAlignment="1">
      <alignment horizontal="justify" vertical="top" wrapText="1"/>
    </xf>
    <xf numFmtId="164" fontId="1" fillId="2" borderId="0" xfId="0" applyFont="1" applyFill="1" applyAlignment="1">
      <alignment horizontal="center" vertical="center" wrapText="1"/>
    </xf>
    <xf numFmtId="164" fontId="5" fillId="0" borderId="1" xfId="0" applyFont="1" applyFill="1" applyBorder="1" applyAlignment="1">
      <alignment horizontal="justify" vertical="top" wrapText="1"/>
    </xf>
    <xf numFmtId="164" fontId="1" fillId="0" borderId="1" xfId="0" applyFont="1" applyFill="1" applyBorder="1" applyAlignment="1">
      <alignment horizontal="justify" vertical="top" wrapText="1"/>
    </xf>
    <xf numFmtId="164" fontId="6" fillId="0" borderId="1" xfId="0" applyFont="1" applyFill="1" applyBorder="1" applyAlignment="1">
      <alignment horizontal="justify" vertical="top" wrapText="1"/>
    </xf>
    <xf numFmtId="164" fontId="7" fillId="4" borderId="2" xfId="0" applyFont="1" applyFill="1" applyBorder="1" applyAlignment="1">
      <alignment horizontal="center" vertical="top" wrapText="1"/>
    </xf>
    <xf numFmtId="164" fontId="1" fillId="0" borderId="0" xfId="0" applyFont="1" applyFill="1" applyAlignment="1">
      <alignment vertical="top" wrapText="1"/>
    </xf>
    <xf numFmtId="164" fontId="7" fillId="4" borderId="3" xfId="0" applyFont="1" applyFill="1" applyBorder="1" applyAlignment="1">
      <alignment horizontal="center" vertical="center" wrapText="1"/>
    </xf>
    <xf numFmtId="164" fontId="1" fillId="2" borderId="4" xfId="0" applyFont="1" applyFill="1" applyBorder="1" applyAlignment="1">
      <alignment vertical="top" wrapText="1"/>
    </xf>
    <xf numFmtId="164" fontId="1" fillId="5" borderId="2" xfId="0" applyFont="1" applyFill="1" applyBorder="1" applyAlignment="1" applyProtection="1">
      <alignment vertical="top" wrapText="1"/>
      <protection locked="0"/>
    </xf>
    <xf numFmtId="164" fontId="1" fillId="5" borderId="5" xfId="0" applyFont="1" applyFill="1" applyBorder="1" applyAlignment="1" applyProtection="1">
      <alignment horizontal="left" vertical="top" wrapText="1"/>
      <protection locked="0"/>
    </xf>
    <xf numFmtId="164" fontId="1" fillId="6" borderId="4" xfId="0" applyFont="1" applyFill="1" applyBorder="1" applyAlignment="1">
      <alignment vertical="top" wrapText="1"/>
    </xf>
    <xf numFmtId="165" fontId="1" fillId="7" borderId="4" xfId="0" applyNumberFormat="1" applyFont="1" applyFill="1" applyBorder="1" applyAlignment="1">
      <alignment vertical="top" wrapText="1"/>
    </xf>
    <xf numFmtId="164" fontId="1" fillId="7" borderId="4" xfId="0" applyFont="1" applyFill="1" applyBorder="1" applyAlignment="1">
      <alignment horizontal="left" vertical="top" wrapText="1"/>
    </xf>
    <xf numFmtId="164" fontId="8" fillId="6" borderId="4" xfId="0" applyFont="1" applyFill="1" applyBorder="1" applyAlignment="1">
      <alignment vertical="top" wrapText="1"/>
    </xf>
    <xf numFmtId="164" fontId="1" fillId="2" borderId="4" xfId="0" applyFont="1" applyFill="1" applyBorder="1" applyAlignment="1">
      <alignment vertical="top" wrapText="1"/>
    </xf>
    <xf numFmtId="164" fontId="1" fillId="2" borderId="4" xfId="0" applyFont="1" applyFill="1" applyBorder="1" applyAlignment="1">
      <alignment vertical="top" wrapText="1"/>
    </xf>
    <xf numFmtId="164" fontId="1" fillId="5" borderId="5" xfId="0" applyFont="1" applyFill="1" applyBorder="1" applyAlignment="1" applyProtection="1">
      <alignment vertical="top" wrapText="1"/>
      <protection locked="0"/>
    </xf>
    <xf numFmtId="166" fontId="1" fillId="7" borderId="4" xfId="0" applyNumberFormat="1" applyFont="1" applyFill="1" applyBorder="1" applyAlignment="1">
      <alignment vertical="top" wrapText="1"/>
    </xf>
    <xf numFmtId="167" fontId="1" fillId="7" borderId="4" xfId="0" applyNumberFormat="1" applyFont="1" applyFill="1" applyBorder="1" applyAlignment="1">
      <alignment vertical="top" wrapText="1"/>
    </xf>
    <xf numFmtId="164" fontId="1" fillId="8" borderId="4" xfId="0" applyFont="1" applyFill="1" applyBorder="1" applyAlignment="1">
      <alignment vertical="top" wrapText="1"/>
    </xf>
    <xf numFmtId="168" fontId="1" fillId="8" borderId="4" xfId="0" applyNumberFormat="1" applyFont="1" applyFill="1" applyBorder="1" applyAlignment="1">
      <alignment vertical="top" wrapText="1"/>
    </xf>
    <xf numFmtId="164" fontId="1" fillId="9" borderId="4" xfId="0" applyFont="1" applyFill="1" applyBorder="1" applyAlignment="1">
      <alignment vertical="top" wrapText="1"/>
    </xf>
    <xf numFmtId="166" fontId="1" fillId="9" borderId="4" xfId="0" applyNumberFormat="1" applyFont="1" applyFill="1" applyBorder="1" applyAlignment="1">
      <alignment vertical="top" wrapText="1"/>
    </xf>
    <xf numFmtId="167" fontId="1" fillId="9" borderId="4" xfId="0" applyNumberFormat="1" applyFont="1" applyFill="1" applyBorder="1" applyAlignment="1">
      <alignment vertical="top" wrapText="1"/>
    </xf>
    <xf numFmtId="168" fontId="1" fillId="6" borderId="4" xfId="0" applyNumberFormat="1" applyFont="1" applyFill="1" applyBorder="1" applyAlignment="1">
      <alignment vertical="top" wrapText="1"/>
    </xf>
    <xf numFmtId="166" fontId="1" fillId="0" borderId="0" xfId="0" applyNumberFormat="1" applyFont="1" applyFill="1" applyAlignment="1">
      <alignment vertical="top" wrapText="1"/>
    </xf>
    <xf numFmtId="167" fontId="1" fillId="0" borderId="0" xfId="0" applyNumberFormat="1" applyFont="1" applyFill="1" applyAlignment="1">
      <alignment vertical="top" wrapText="1"/>
    </xf>
    <xf numFmtId="164" fontId="1" fillId="10" borderId="5" xfId="0" applyFont="1" applyFill="1" applyBorder="1" applyAlignment="1">
      <alignment vertical="top" wrapText="1"/>
    </xf>
    <xf numFmtId="166" fontId="1" fillId="10" borderId="5" xfId="0" applyNumberFormat="1" applyFont="1" applyFill="1" applyBorder="1" applyAlignment="1">
      <alignment vertical="top" wrapText="1"/>
    </xf>
    <xf numFmtId="167" fontId="1" fillId="10" borderId="5" xfId="0" applyNumberFormat="1" applyFont="1" applyFill="1" applyBorder="1" applyAlignment="1">
      <alignment vertical="top" wrapText="1"/>
    </xf>
    <xf numFmtId="164" fontId="1" fillId="0" borderId="0" xfId="0" applyFont="1" applyFill="1" applyAlignment="1">
      <alignment horizontal="right" vertical="top" wrapText="1"/>
    </xf>
    <xf numFmtId="164" fontId="1" fillId="2" borderId="6" xfId="0" applyFont="1" applyFill="1" applyBorder="1" applyAlignment="1">
      <alignment vertical="top" wrapText="1"/>
    </xf>
    <xf numFmtId="169" fontId="1" fillId="2" borderId="6" xfId="0" applyNumberFormat="1" applyFont="1" applyFill="1" applyBorder="1" applyAlignment="1">
      <alignment vertical="top" wrapText="1"/>
    </xf>
    <xf numFmtId="170" fontId="1" fillId="2" borderId="6" xfId="0" applyNumberFormat="1" applyFont="1" applyFill="1" applyBorder="1" applyAlignment="1">
      <alignment vertical="top" wrapText="1"/>
    </xf>
    <xf numFmtId="164" fontId="1" fillId="2" borderId="6" xfId="0" applyFont="1" applyFill="1" applyBorder="1" applyAlignment="1">
      <alignment horizontal="left" vertical="top" wrapText="1"/>
    </xf>
    <xf numFmtId="164" fontId="1" fillId="0" borderId="7" xfId="0" applyFont="1" applyFill="1" applyBorder="1" applyAlignment="1">
      <alignment horizontal="center" vertical="top" wrapText="1"/>
    </xf>
    <xf numFmtId="164" fontId="1" fillId="0" borderId="8" xfId="0" applyFont="1" applyFill="1" applyBorder="1" applyAlignment="1">
      <alignment horizontal="center" vertical="top" wrapText="1"/>
    </xf>
    <xf numFmtId="167" fontId="1" fillId="0" borderId="8" xfId="0" applyNumberFormat="1" applyFont="1" applyFill="1" applyBorder="1" applyAlignment="1">
      <alignment horizontal="center" vertical="top" wrapText="1"/>
    </xf>
    <xf numFmtId="169" fontId="1" fillId="0" borderId="8" xfId="0" applyNumberFormat="1" applyFont="1" applyFill="1" applyBorder="1" applyAlignment="1">
      <alignment horizontal="center" vertical="top" wrapText="1"/>
    </xf>
    <xf numFmtId="167" fontId="1" fillId="0" borderId="8" xfId="0" applyNumberFormat="1" applyFont="1" applyFill="1" applyBorder="1" applyAlignment="1">
      <alignment horizontal="left" vertical="top" wrapText="1"/>
    </xf>
    <xf numFmtId="170" fontId="1" fillId="0" borderId="8" xfId="0" applyNumberFormat="1" applyFont="1" applyFill="1" applyBorder="1" applyAlignment="1">
      <alignment horizontal="center" vertical="top" wrapText="1"/>
    </xf>
    <xf numFmtId="170" fontId="1" fillId="0" borderId="8" xfId="0" applyNumberFormat="1" applyFont="1" applyFill="1" applyBorder="1" applyAlignment="1">
      <alignment horizontal="left" vertical="top" wrapText="1"/>
    </xf>
    <xf numFmtId="164" fontId="1" fillId="0" borderId="8" xfId="0" applyFont="1" applyFill="1" applyBorder="1" applyAlignment="1">
      <alignment vertical="top" wrapText="1"/>
    </xf>
    <xf numFmtId="164" fontId="1" fillId="0" borderId="9" xfId="0" applyFont="1" applyFill="1" applyBorder="1" applyAlignment="1">
      <alignment horizontal="center" vertical="top" wrapText="1"/>
    </xf>
    <xf numFmtId="164" fontId="1" fillId="0" borderId="10" xfId="0" applyFont="1" applyFill="1" applyBorder="1" applyAlignment="1">
      <alignment horizontal="left" vertical="top" wrapText="1"/>
    </xf>
    <xf numFmtId="164" fontId="1" fillId="0" borderId="11" xfId="0" applyFont="1" applyFill="1" applyBorder="1" applyAlignment="1">
      <alignment vertical="top" wrapText="1"/>
    </xf>
    <xf numFmtId="164" fontId="1" fillId="0" borderId="11" xfId="0" applyFont="1" applyFill="1" applyBorder="1" applyAlignment="1">
      <alignment horizontal="left" vertical="top" wrapText="1"/>
    </xf>
    <xf numFmtId="167" fontId="1" fillId="0" borderId="11" xfId="0" applyNumberFormat="1" applyFont="1" applyFill="1" applyBorder="1" applyAlignment="1">
      <alignment vertical="top" wrapText="1"/>
    </xf>
    <xf numFmtId="169" fontId="1" fillId="0" borderId="11" xfId="0" applyNumberFormat="1" applyFont="1" applyFill="1" applyBorder="1" applyAlignment="1">
      <alignment horizontal="left" vertical="top" wrapText="1"/>
    </xf>
    <xf numFmtId="167" fontId="1" fillId="0" borderId="11" xfId="0" applyNumberFormat="1" applyFont="1" applyFill="1" applyBorder="1" applyAlignment="1">
      <alignment horizontal="left" vertical="top" wrapText="1"/>
    </xf>
    <xf numFmtId="170" fontId="1" fillId="0" borderId="11" xfId="0" applyNumberFormat="1" applyFont="1" applyFill="1" applyBorder="1" applyAlignment="1">
      <alignment horizontal="left" vertical="top" wrapText="1"/>
    </xf>
    <xf numFmtId="164" fontId="1" fillId="0" borderId="12" xfId="0" applyFont="1" applyFill="1" applyBorder="1" applyAlignment="1">
      <alignment horizontal="left" vertical="top" wrapText="1"/>
    </xf>
    <xf numFmtId="171" fontId="1" fillId="0" borderId="11" xfId="0" applyNumberFormat="1" applyFont="1" applyFill="1" applyBorder="1" applyAlignment="1">
      <alignment horizontal="left" vertical="top" wrapText="1"/>
    </xf>
    <xf numFmtId="164" fontId="1" fillId="0" borderId="12" xfId="0" applyFont="1" applyFill="1" applyBorder="1" applyAlignment="1">
      <alignment vertical="top" wrapText="1"/>
    </xf>
    <xf numFmtId="164" fontId="1" fillId="0" borderId="13" xfId="0" applyFont="1" applyFill="1" applyBorder="1" applyAlignment="1">
      <alignment horizontal="left" vertical="top" wrapText="1"/>
    </xf>
    <xf numFmtId="164" fontId="1" fillId="0" borderId="14" xfId="0" applyFont="1" applyFill="1" applyBorder="1" applyAlignment="1">
      <alignment vertical="top" wrapText="1"/>
    </xf>
    <xf numFmtId="164" fontId="1" fillId="0" borderId="14" xfId="0" applyFont="1" applyFill="1" applyBorder="1" applyAlignment="1">
      <alignment horizontal="left" vertical="top" wrapText="1"/>
    </xf>
    <xf numFmtId="171" fontId="1" fillId="0" borderId="14" xfId="0" applyNumberFormat="1" applyFont="1" applyFill="1" applyBorder="1" applyAlignment="1">
      <alignment horizontal="left" vertical="top" wrapText="1"/>
    </xf>
    <xf numFmtId="167" fontId="1" fillId="0" borderId="14" xfId="0" applyNumberFormat="1" applyFont="1" applyFill="1" applyBorder="1" applyAlignment="1">
      <alignment horizontal="left" vertical="top" wrapText="1"/>
    </xf>
    <xf numFmtId="170" fontId="1" fillId="0" borderId="14" xfId="0" applyNumberFormat="1" applyFont="1" applyFill="1" applyBorder="1" applyAlignment="1">
      <alignment horizontal="left" vertical="top" wrapText="1"/>
    </xf>
    <xf numFmtId="164" fontId="1" fillId="0" borderId="15" xfId="0" applyFont="1" applyFill="1" applyBorder="1" applyAlignment="1">
      <alignment vertical="top" wrapText="1"/>
    </xf>
    <xf numFmtId="164" fontId="1" fillId="0" borderId="0" xfId="0" applyFont="1" applyFill="1" applyAlignment="1">
      <alignment horizontal="left" vertical="top" wrapText="1"/>
    </xf>
    <xf numFmtId="169" fontId="1" fillId="0" borderId="0" xfId="0" applyNumberFormat="1" applyFont="1" applyFill="1" applyAlignment="1">
      <alignment horizontal="left" vertical="top" wrapText="1"/>
    </xf>
    <xf numFmtId="170" fontId="1" fillId="0" borderId="0" xfId="0" applyNumberFormat="1" applyFont="1" applyFill="1" applyAlignment="1">
      <alignment horizontal="left" vertical="top" wrapText="1"/>
    </xf>
    <xf numFmtId="164" fontId="1" fillId="11" borderId="16" xfId="0" applyFont="1" applyFill="1" applyBorder="1" applyAlignment="1">
      <alignment vertical="top" wrapText="1"/>
    </xf>
    <xf numFmtId="164" fontId="1" fillId="11" borderId="17" xfId="0" applyFont="1" applyFill="1" applyBorder="1" applyAlignment="1">
      <alignment vertical="top" wrapText="1"/>
    </xf>
    <xf numFmtId="164" fontId="1" fillId="11" borderId="18" xfId="0" applyFont="1" applyFill="1" applyBorder="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3DEB3D"/>
      <rgbColor rgb="000000FF"/>
      <rgbColor rgb="00FFFF66"/>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99FF"/>
      <rgbColor rgb="00CCCCFF"/>
      <rgbColor rgb="00000080"/>
      <rgbColor rgb="00FF00FF"/>
      <rgbColor rgb="00FFFF00"/>
      <rgbColor rgb="0000FFFF"/>
      <rgbColor rgb="00800080"/>
      <rgbColor rgb="00800000"/>
      <rgbColor rgb="00008080"/>
      <rgbColor rgb="000000FF"/>
      <rgbColor rgb="0000D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7DA647"/>
      <rgbColor rgb="00003366"/>
      <rgbColor rgb="0000AE00"/>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3895725</xdr:colOff>
      <xdr:row>0</xdr:row>
      <xdr:rowOff>9525</xdr:rowOff>
    </xdr:from>
    <xdr:to>
      <xdr:col>1</xdr:col>
      <xdr:colOff>4838700</xdr:colOff>
      <xdr:row>0</xdr:row>
      <xdr:rowOff>990600</xdr:rowOff>
    </xdr:to>
    <xdr:pic>
      <xdr:nvPicPr>
        <xdr:cNvPr id="1" name="Grafik 1"/>
        <xdr:cNvPicPr preferRelativeResize="1">
          <a:picLocks noChangeAspect="1"/>
        </xdr:cNvPicPr>
      </xdr:nvPicPr>
      <xdr:blipFill>
        <a:blip r:embed="rId1"/>
        <a:stretch>
          <a:fillRect/>
        </a:stretch>
      </xdr:blipFill>
      <xdr:spPr>
        <a:xfrm>
          <a:off x="4152900" y="9525"/>
          <a:ext cx="942975" cy="9810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10"/>
  <sheetViews>
    <sheetView workbookViewId="0" topLeftCell="A1">
      <selection activeCell="B2" sqref="B2"/>
    </sheetView>
  </sheetViews>
  <sheetFormatPr defaultColWidth="11.421875" defaultRowHeight="12.75"/>
  <cols>
    <col min="1" max="1" width="3.8515625" style="1" customWidth="1"/>
    <col min="2" max="2" width="73.00390625" style="1" customWidth="1"/>
    <col min="3" max="3" width="4.421875" style="1" customWidth="1"/>
    <col min="4" max="4" width="83.8515625" style="1" customWidth="1"/>
    <col min="5" max="16384" width="11.00390625" style="1" customWidth="1"/>
  </cols>
  <sheetData>
    <row r="1" spans="1:4" ht="102" customHeight="1">
      <c r="A1" s="2"/>
      <c r="B1" s="3" t="s">
        <v>0</v>
      </c>
      <c r="C1" s="2"/>
      <c r="D1" s="4"/>
    </row>
    <row r="2" spans="1:4" ht="198" customHeight="1">
      <c r="A2" s="2"/>
      <c r="B2" s="5" t="s">
        <v>1</v>
      </c>
      <c r="C2" s="6"/>
      <c r="D2" s="4"/>
    </row>
    <row r="3" spans="1:4" ht="198" customHeight="1">
      <c r="A3" s="2"/>
      <c r="B3" s="5" t="s">
        <v>2</v>
      </c>
      <c r="C3" s="2"/>
      <c r="D3" s="4"/>
    </row>
    <row r="4" spans="1:4" ht="198" customHeight="1">
      <c r="A4" s="2"/>
      <c r="B4" s="7" t="s">
        <v>3</v>
      </c>
      <c r="C4" s="2"/>
      <c r="D4" s="4"/>
    </row>
    <row r="5" spans="1:4" ht="198" customHeight="1">
      <c r="A5" s="2"/>
      <c r="B5" s="5" t="s">
        <v>4</v>
      </c>
      <c r="C5" s="2"/>
      <c r="D5" s="4"/>
    </row>
    <row r="6" spans="1:4" ht="198" customHeight="1">
      <c r="A6" s="2"/>
      <c r="B6" s="8" t="s">
        <v>5</v>
      </c>
      <c r="C6" s="2"/>
      <c r="D6" s="4"/>
    </row>
    <row r="7" spans="1:4" ht="198" customHeight="1">
      <c r="A7" s="2"/>
      <c r="B7" s="5" t="s">
        <v>6</v>
      </c>
      <c r="C7" s="2"/>
      <c r="D7" s="4"/>
    </row>
    <row r="8" spans="1:4" ht="198" customHeight="1">
      <c r="A8" s="2"/>
      <c r="B8" s="9" t="s">
        <v>7</v>
      </c>
      <c r="C8" s="2"/>
      <c r="D8" s="4"/>
    </row>
    <row r="9" spans="1:4" ht="12.75">
      <c r="A9" s="2"/>
      <c r="B9" s="2"/>
      <c r="C9" s="2"/>
      <c r="D9" s="4"/>
    </row>
    <row r="10" spans="1:4" ht="273" customHeight="1">
      <c r="A10" s="4"/>
      <c r="B10" s="4"/>
      <c r="C10" s="4"/>
      <c r="D10" s="4"/>
    </row>
  </sheetData>
  <sheetProtection sheet="1"/>
  <printOptions gridLines="1"/>
  <pageMargins left="0.7875" right="0.7875" top="0.7875" bottom="0.7875" header="0.5118055555555555" footer="0.5118055555555555"/>
  <pageSetup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dimension ref="A1:U34"/>
  <sheetViews>
    <sheetView workbookViewId="0" topLeftCell="A1">
      <selection activeCell="B2" sqref="B2"/>
    </sheetView>
  </sheetViews>
  <sheetFormatPr defaultColWidth="11.421875" defaultRowHeight="12.75"/>
  <cols>
    <col min="1" max="1" width="14.140625" style="1" customWidth="1"/>
    <col min="2" max="2" width="11.57421875" style="1" customWidth="1"/>
    <col min="3" max="6" width="12.57421875" style="1" customWidth="1"/>
    <col min="7" max="7" width="5.140625" style="1" customWidth="1"/>
    <col min="8" max="8" width="14.7109375" style="1" customWidth="1"/>
    <col min="9" max="13" width="13.00390625" style="1" customWidth="1"/>
    <col min="14" max="14" width="13.28125" style="1" customWidth="1"/>
    <col min="15" max="15" width="4.8515625" style="1" customWidth="1"/>
    <col min="16" max="16" width="13.7109375" style="1" customWidth="1"/>
    <col min="17" max="21" width="12.7109375" style="1" customWidth="1"/>
    <col min="22" max="16384" width="11.00390625" style="1" customWidth="1"/>
  </cols>
  <sheetData>
    <row r="1" spans="1:21" ht="41.25" customHeight="1">
      <c r="A1" s="10" t="s">
        <v>8</v>
      </c>
      <c r="B1" s="10"/>
      <c r="C1" s="10"/>
      <c r="D1" s="10"/>
      <c r="E1" s="10"/>
      <c r="F1" s="10"/>
      <c r="G1" s="11"/>
      <c r="H1" s="12" t="s">
        <v>9</v>
      </c>
      <c r="I1" s="12"/>
      <c r="J1" s="12"/>
      <c r="K1" s="12"/>
      <c r="L1" s="12"/>
      <c r="M1" s="12"/>
      <c r="N1" s="12"/>
      <c r="O1" s="11"/>
      <c r="P1" s="12" t="s">
        <v>10</v>
      </c>
      <c r="Q1" s="12"/>
      <c r="R1" s="12"/>
      <c r="S1" s="12"/>
      <c r="T1" s="12"/>
      <c r="U1" s="12"/>
    </row>
    <row r="2" spans="1:21" ht="18.75" customHeight="1">
      <c r="A2" s="13" t="s">
        <v>11</v>
      </c>
      <c r="B2" s="14" t="s">
        <v>12</v>
      </c>
      <c r="C2" s="14"/>
      <c r="D2" s="13" t="s">
        <v>13</v>
      </c>
      <c r="E2" s="15">
        <v>2004</v>
      </c>
      <c r="F2" s="16"/>
      <c r="G2" s="11"/>
      <c r="H2" s="13" t="s">
        <v>11</v>
      </c>
      <c r="I2" s="17" t="str">
        <f>B2</f>
        <v>Mustermann</v>
      </c>
      <c r="J2" s="17"/>
      <c r="K2" s="13" t="s">
        <v>13</v>
      </c>
      <c r="L2" s="18">
        <f>E2</f>
        <v>2004</v>
      </c>
      <c r="M2" s="16"/>
      <c r="N2" s="16"/>
      <c r="O2" s="11"/>
      <c r="P2" s="16"/>
      <c r="Q2" s="16"/>
      <c r="R2" s="16"/>
      <c r="S2" s="16"/>
      <c r="T2" s="16"/>
      <c r="U2" s="16"/>
    </row>
    <row r="3" spans="1:21" ht="12.75" customHeight="1">
      <c r="A3" s="19" t="s">
        <v>14</v>
      </c>
      <c r="B3" s="16"/>
      <c r="C3" s="16"/>
      <c r="D3" s="16"/>
      <c r="E3" s="16"/>
      <c r="F3" s="16"/>
      <c r="G3" s="11"/>
      <c r="H3" s="16"/>
      <c r="I3" s="16"/>
      <c r="J3" s="16"/>
      <c r="K3" s="16"/>
      <c r="L3" s="16"/>
      <c r="M3" s="16"/>
      <c r="N3" s="16"/>
      <c r="O3" s="11"/>
      <c r="P3" s="16"/>
      <c r="Q3" s="16"/>
      <c r="R3" s="16"/>
      <c r="S3" s="16"/>
      <c r="T3" s="16"/>
      <c r="U3" s="16"/>
    </row>
    <row r="4" spans="1:21" ht="48.75" customHeight="1">
      <c r="A4" s="13" t="s">
        <v>15</v>
      </c>
      <c r="B4" s="13" t="s">
        <v>16</v>
      </c>
      <c r="C4" s="13" t="s">
        <v>17</v>
      </c>
      <c r="D4" s="13" t="s">
        <v>17</v>
      </c>
      <c r="E4" s="13" t="s">
        <v>18</v>
      </c>
      <c r="F4" s="20" t="s">
        <v>19</v>
      </c>
      <c r="G4" s="11"/>
      <c r="H4" s="13" t="s">
        <v>15</v>
      </c>
      <c r="I4" s="13" t="s">
        <v>20</v>
      </c>
      <c r="J4" s="13" t="s">
        <v>21</v>
      </c>
      <c r="K4" s="13" t="s">
        <v>22</v>
      </c>
      <c r="L4" s="13" t="s">
        <v>23</v>
      </c>
      <c r="M4" s="13" t="s">
        <v>24</v>
      </c>
      <c r="N4" s="13" t="s">
        <v>25</v>
      </c>
      <c r="O4" s="11"/>
      <c r="P4" s="13" t="s">
        <v>15</v>
      </c>
      <c r="Q4" s="13" t="s">
        <v>26</v>
      </c>
      <c r="R4" s="21" t="s">
        <v>22</v>
      </c>
      <c r="S4" s="13" t="s">
        <v>23</v>
      </c>
      <c r="T4" s="13" t="s">
        <v>24</v>
      </c>
      <c r="U4" s="21" t="s">
        <v>25</v>
      </c>
    </row>
    <row r="5" spans="1:21" ht="24.75" customHeight="1">
      <c r="A5" s="13"/>
      <c r="B5" s="13"/>
      <c r="C5" s="13" t="s">
        <v>27</v>
      </c>
      <c r="D5" s="13" t="s">
        <v>28</v>
      </c>
      <c r="E5" s="13" t="s">
        <v>29</v>
      </c>
      <c r="F5" s="13" t="s">
        <v>30</v>
      </c>
      <c r="G5" s="11"/>
      <c r="H5" s="13"/>
      <c r="I5" s="13" t="s">
        <v>31</v>
      </c>
      <c r="J5" s="13" t="s">
        <v>32</v>
      </c>
      <c r="K5" s="13" t="s">
        <v>32</v>
      </c>
      <c r="L5" s="13" t="s">
        <v>32</v>
      </c>
      <c r="M5" s="13" t="s">
        <v>32</v>
      </c>
      <c r="N5" s="13" t="s">
        <v>32</v>
      </c>
      <c r="O5" s="11"/>
      <c r="P5" s="13"/>
      <c r="Q5" s="13" t="s">
        <v>33</v>
      </c>
      <c r="R5" s="13" t="s">
        <v>34</v>
      </c>
      <c r="S5" s="13" t="s">
        <v>34</v>
      </c>
      <c r="T5" s="13" t="s">
        <v>34</v>
      </c>
      <c r="U5" s="13" t="s">
        <v>34</v>
      </c>
    </row>
    <row r="6" spans="1:21" ht="12.75">
      <c r="A6" s="13" t="s">
        <v>35</v>
      </c>
      <c r="B6" s="13" t="s">
        <v>36</v>
      </c>
      <c r="C6" s="16"/>
      <c r="D6" s="22"/>
      <c r="E6" s="16"/>
      <c r="F6" s="16"/>
      <c r="G6" s="11"/>
      <c r="H6" s="13" t="s">
        <v>35</v>
      </c>
      <c r="I6" s="23">
        <f>D6</f>
        <v>0</v>
      </c>
      <c r="J6" s="24">
        <f>I6*S6</f>
        <v>0</v>
      </c>
      <c r="K6" s="24">
        <v>0</v>
      </c>
      <c r="L6" s="24">
        <f>J6</f>
        <v>0</v>
      </c>
      <c r="M6" s="24">
        <v>0</v>
      </c>
      <c r="N6" s="24">
        <f>J6</f>
        <v>0</v>
      </c>
      <c r="O6" s="11"/>
      <c r="P6" s="13" t="s">
        <v>35</v>
      </c>
      <c r="Q6" s="25"/>
      <c r="R6" s="26">
        <v>0</v>
      </c>
      <c r="S6" s="26">
        <v>0.00071</v>
      </c>
      <c r="T6" s="26">
        <v>0</v>
      </c>
      <c r="U6" s="26">
        <v>0.00071</v>
      </c>
    </row>
    <row r="7" spans="1:21" ht="12.75">
      <c r="A7" s="16"/>
      <c r="B7" s="16"/>
      <c r="C7" s="16"/>
      <c r="D7" s="16"/>
      <c r="E7" s="16"/>
      <c r="F7" s="16"/>
      <c r="G7" s="11"/>
      <c r="H7" s="27" t="s">
        <v>37</v>
      </c>
      <c r="I7" s="28">
        <f>I6+I8</f>
        <v>0</v>
      </c>
      <c r="J7" s="29">
        <f>SUM(J6,J8)</f>
        <v>0</v>
      </c>
      <c r="K7" s="29">
        <f>K6+K8</f>
        <v>0</v>
      </c>
      <c r="L7" s="29">
        <f>L6+L8</f>
        <v>0</v>
      </c>
      <c r="M7" s="29">
        <f>M6+M8</f>
        <v>0</v>
      </c>
      <c r="N7" s="29">
        <f>N6+N8</f>
        <v>0</v>
      </c>
      <c r="O7" s="11"/>
      <c r="P7" s="16"/>
      <c r="Q7" s="16"/>
      <c r="R7" s="30"/>
      <c r="S7" s="30"/>
      <c r="T7" s="30"/>
      <c r="U7" s="30"/>
    </row>
    <row r="8" spans="1:21" ht="14.25" customHeight="1">
      <c r="A8" s="13" t="s">
        <v>38</v>
      </c>
      <c r="B8" s="13" t="s">
        <v>36</v>
      </c>
      <c r="C8" s="16"/>
      <c r="D8" s="22"/>
      <c r="E8" s="16"/>
      <c r="F8" s="16"/>
      <c r="G8" s="11"/>
      <c r="H8" s="13" t="s">
        <v>39</v>
      </c>
      <c r="I8" s="23">
        <f>D8</f>
        <v>0</v>
      </c>
      <c r="J8" s="24">
        <f>I8*S8</f>
        <v>0</v>
      </c>
      <c r="K8" s="24">
        <v>0</v>
      </c>
      <c r="L8" s="24">
        <f>J8</f>
        <v>0</v>
      </c>
      <c r="M8" s="24">
        <v>0</v>
      </c>
      <c r="N8" s="24">
        <f>J8</f>
        <v>0</v>
      </c>
      <c r="O8" s="11"/>
      <c r="P8" s="13"/>
      <c r="Q8" s="25"/>
      <c r="R8" s="26">
        <v>0</v>
      </c>
      <c r="S8" s="26">
        <v>0.00071</v>
      </c>
      <c r="T8" s="26">
        <v>0</v>
      </c>
      <c r="U8" s="26">
        <v>0.00071</v>
      </c>
    </row>
    <row r="9" spans="1:21" ht="12.75">
      <c r="A9" s="13" t="s">
        <v>40</v>
      </c>
      <c r="B9" s="13" t="s">
        <v>41</v>
      </c>
      <c r="C9" s="22"/>
      <c r="D9" s="22"/>
      <c r="E9" s="16"/>
      <c r="F9" s="16"/>
      <c r="G9" s="11"/>
      <c r="H9" s="13" t="s">
        <v>40</v>
      </c>
      <c r="I9" s="23">
        <f>IF(D9&lt;&gt;"",D9,IF(C9&lt;&gt;"",C9*$Q9,E9*F9/100*$Q9))</f>
        <v>0</v>
      </c>
      <c r="J9" s="24">
        <f>SUM(K9:L9)</f>
        <v>0</v>
      </c>
      <c r="K9" s="24">
        <f>IF(R9="","unbekannt",$I9*R9)</f>
        <v>0</v>
      </c>
      <c r="L9" s="24">
        <f>IF(S9="","unbekannt",$I9*S9)</f>
        <v>0</v>
      </c>
      <c r="M9" s="24">
        <f>IF(T9="","unbekannt",$I9*T9)</f>
        <v>0</v>
      </c>
      <c r="N9" s="24">
        <f>IF(U9="","unbekannt",$I9*U9)</f>
        <v>0</v>
      </c>
      <c r="O9" s="11"/>
      <c r="P9" s="13" t="s">
        <v>40</v>
      </c>
      <c r="Q9" s="22">
        <v>8.98</v>
      </c>
      <c r="R9" s="26">
        <v>0.0002</v>
      </c>
      <c r="S9" s="26">
        <v>2E-05</v>
      </c>
      <c r="T9" s="26">
        <v>0</v>
      </c>
      <c r="U9" s="26">
        <v>0.00022</v>
      </c>
    </row>
    <row r="10" spans="1:21" ht="12.75">
      <c r="A10" s="13" t="s">
        <v>42</v>
      </c>
      <c r="B10" s="13" t="s">
        <v>43</v>
      </c>
      <c r="C10" s="22"/>
      <c r="D10" s="22"/>
      <c r="E10" s="16"/>
      <c r="F10" s="16"/>
      <c r="G10" s="11"/>
      <c r="H10" s="13" t="s">
        <v>42</v>
      </c>
      <c r="I10" s="23">
        <f>IF(D10&lt;&gt;"",D10,IF(C10&lt;&gt;"",C10*$Q10,E10*F10/100*$Q10))</f>
        <v>0</v>
      </c>
      <c r="J10" s="24">
        <f>SUM(K10:L10)</f>
        <v>0</v>
      </c>
      <c r="K10" s="24">
        <f>IF(R10="","unbekannt",$I10*R10)</f>
        <v>0</v>
      </c>
      <c r="L10" s="24">
        <f>IF(S10="","unbekannt",$I10*S10)</f>
        <v>0</v>
      </c>
      <c r="M10" s="24">
        <f>IF(T10="","unbekannt",$I10*T10)</f>
        <v>0</v>
      </c>
      <c r="N10" s="24">
        <f>IF(U10="","unbekannt",$I10*U10)</f>
        <v>0</v>
      </c>
      <c r="O10" s="11"/>
      <c r="P10" s="13" t="s">
        <v>42</v>
      </c>
      <c r="Q10" s="25">
        <v>9.78</v>
      </c>
      <c r="R10" s="26">
        <v>0.00027</v>
      </c>
      <c r="S10" s="26">
        <v>2E-05</v>
      </c>
      <c r="T10" s="26">
        <v>0</v>
      </c>
      <c r="U10" s="26">
        <v>0.00029</v>
      </c>
    </row>
    <row r="11" spans="1:21" ht="12.75">
      <c r="A11" s="13" t="s">
        <v>44</v>
      </c>
      <c r="B11" s="13" t="s">
        <v>45</v>
      </c>
      <c r="C11" s="22"/>
      <c r="D11" s="22"/>
      <c r="E11" s="16"/>
      <c r="F11" s="16"/>
      <c r="G11" s="11"/>
      <c r="H11" s="13" t="s">
        <v>44</v>
      </c>
      <c r="I11" s="23">
        <f>IF(D11&lt;&gt;"",D11,IF(C11&lt;&gt;"",C11*$Q11,E11*F11/100*$Q11))</f>
        <v>0</v>
      </c>
      <c r="J11" s="24">
        <f>SUM(K11:L11)</f>
        <v>0</v>
      </c>
      <c r="K11" s="24">
        <f>IF(R11="","unbekannt",$I11*R11)</f>
        <v>0</v>
      </c>
      <c r="L11" s="24">
        <f>IF(S11="","unbekannt",$I11*S11)</f>
        <v>0</v>
      </c>
      <c r="M11" s="24">
        <f>IF(T11="","unbekannt",$I11*T11)</f>
        <v>0</v>
      </c>
      <c r="N11" s="24">
        <f>IF(U11="","unbekannt",$I11*U11)</f>
        <v>0</v>
      </c>
      <c r="O11" s="11"/>
      <c r="P11" s="13" t="s">
        <v>44</v>
      </c>
      <c r="Q11" s="25">
        <v>12.9</v>
      </c>
      <c r="R11" s="26">
        <v>0.00023</v>
      </c>
      <c r="S11" s="26">
        <v>6E-05</v>
      </c>
      <c r="T11" s="26">
        <v>0</v>
      </c>
      <c r="U11" s="26">
        <v>0.00029</v>
      </c>
    </row>
    <row r="12" spans="1:21" ht="12.75">
      <c r="A12" s="13" t="s">
        <v>46</v>
      </c>
      <c r="B12" s="13" t="s">
        <v>45</v>
      </c>
      <c r="C12" s="22"/>
      <c r="D12" s="22"/>
      <c r="E12" s="16"/>
      <c r="F12" s="16"/>
      <c r="G12" s="11"/>
      <c r="H12" s="13" t="s">
        <v>46</v>
      </c>
      <c r="I12" s="23">
        <f>IF(D12&lt;&gt;"",D12,IF(C12&lt;&gt;"",C12*$Q12,E12*F12/100*$Q12))</f>
        <v>0</v>
      </c>
      <c r="J12" s="24">
        <f>SUM(K12:L12)</f>
        <v>0</v>
      </c>
      <c r="K12" s="24">
        <f>IF(R12="","unbekannt",$I12*R12)</f>
        <v>0</v>
      </c>
      <c r="L12" s="24">
        <f>IF(S12="","unbekannt",$I12*S12)</f>
        <v>0</v>
      </c>
      <c r="M12" s="24">
        <f>IF(T12="","unbekannt",$I12*T12)</f>
        <v>0</v>
      </c>
      <c r="N12" s="24">
        <f>IF(U12="","unbekannt",$I12*U12)</f>
        <v>0</v>
      </c>
      <c r="O12" s="11"/>
      <c r="P12" s="13" t="s">
        <v>46</v>
      </c>
      <c r="Q12" s="25">
        <v>12.7</v>
      </c>
      <c r="R12" s="26">
        <v>0.00024</v>
      </c>
      <c r="S12" s="26">
        <v>6E-05</v>
      </c>
      <c r="T12" s="26">
        <v>0</v>
      </c>
      <c r="U12" s="26">
        <v>0.0003</v>
      </c>
    </row>
    <row r="13" spans="1:21" ht="12.75">
      <c r="A13" s="13" t="s">
        <v>47</v>
      </c>
      <c r="B13" s="13" t="s">
        <v>48</v>
      </c>
      <c r="C13" s="22"/>
      <c r="D13" s="22"/>
      <c r="E13" s="16"/>
      <c r="F13" s="16"/>
      <c r="G13" s="11"/>
      <c r="H13" s="13" t="s">
        <v>47</v>
      </c>
      <c r="I13" s="23">
        <f>IF(D13&lt;&gt;"",D13,IF(C13&lt;&gt;"",C13*$Q13,E13*F13/100*$Q13))</f>
        <v>0</v>
      </c>
      <c r="J13" s="24">
        <f>SUM(K13:L13)</f>
        <v>0</v>
      </c>
      <c r="K13" s="24">
        <f>IF(R13="","unbekannt",$I13*R13)</f>
        <v>0</v>
      </c>
      <c r="L13" s="24">
        <f>IF(S13="","unbekannt",$I13*S13)</f>
        <v>0</v>
      </c>
      <c r="M13" s="24">
        <f>IF(T13="","unbekannt",$I13*T13)</f>
        <v>0</v>
      </c>
      <c r="N13" s="24">
        <f>IF(U13="","unbekannt",$I13*U13)</f>
        <v>0</v>
      </c>
      <c r="O13" s="11"/>
      <c r="P13" s="13" t="s">
        <v>47</v>
      </c>
      <c r="Q13" s="25">
        <v>410</v>
      </c>
      <c r="R13" s="26">
        <v>0.00034</v>
      </c>
      <c r="S13" s="26">
        <v>3E-05</v>
      </c>
      <c r="T13" s="26">
        <v>0</v>
      </c>
      <c r="U13" s="26">
        <v>0.00037</v>
      </c>
    </row>
    <row r="14" spans="1:21" ht="12.75">
      <c r="A14" s="13" t="s">
        <v>49</v>
      </c>
      <c r="B14" s="13" t="s">
        <v>48</v>
      </c>
      <c r="C14" s="22"/>
      <c r="D14" s="22"/>
      <c r="E14" s="16"/>
      <c r="F14" s="16"/>
      <c r="G14" s="11"/>
      <c r="H14" s="13" t="s">
        <v>49</v>
      </c>
      <c r="I14" s="23">
        <f>IF(D14&lt;&gt;"",D14,IF(C14&lt;&gt;"",C14*$Q14,E14*F14/100*$Q14))</f>
        <v>0</v>
      </c>
      <c r="J14" s="24">
        <f>SUM(K14:L14)</f>
        <v>0</v>
      </c>
      <c r="K14" s="24">
        <f>IF(R14="","unbekannt",$I14*R14)</f>
        <v>0</v>
      </c>
      <c r="L14" s="24">
        <f>IF(S14="","unbekannt",$I14*S14)</f>
        <v>0</v>
      </c>
      <c r="M14" s="24">
        <f>IF(T14="","unbekannt",$I14*T14)</f>
        <v>0</v>
      </c>
      <c r="N14" s="24">
        <f>IF(U14="","unbekannt",$I14*U14)</f>
        <v>0</v>
      </c>
      <c r="O14" s="11"/>
      <c r="P14" s="13" t="s">
        <v>49</v>
      </c>
      <c r="Q14" s="25">
        <v>275</v>
      </c>
      <c r="R14" s="26">
        <v>0.00035</v>
      </c>
      <c r="S14" s="26">
        <v>3E-05</v>
      </c>
      <c r="T14" s="26">
        <v>0</v>
      </c>
      <c r="U14" s="26">
        <v>0.00038</v>
      </c>
    </row>
    <row r="15" spans="1:21" ht="12.75">
      <c r="A15" s="13" t="s">
        <v>50</v>
      </c>
      <c r="B15" s="13" t="s">
        <v>48</v>
      </c>
      <c r="C15" s="22"/>
      <c r="D15" s="22"/>
      <c r="E15" s="16"/>
      <c r="F15" s="16"/>
      <c r="G15" s="11"/>
      <c r="H15" s="13" t="s">
        <v>50</v>
      </c>
      <c r="I15" s="23">
        <f>IF(D15&lt;&gt;"",D15,IF(C15&lt;&gt;"",C15*$Q15,E15*F15/100*$Q15))</f>
        <v>0</v>
      </c>
      <c r="J15" s="24">
        <f>SUM(K15:L15)</f>
        <v>0</v>
      </c>
      <c r="K15" s="24">
        <f>IF(R15="","unbekannt",$I15*R15)</f>
        <v>0</v>
      </c>
      <c r="L15" s="24">
        <f>IF(S15="","unbekannt",$I15*S15)</f>
        <v>0</v>
      </c>
      <c r="M15" s="24">
        <f>IF(T15="","unbekannt",$I15*T15)</f>
        <v>0</v>
      </c>
      <c r="N15" s="24">
        <f>IF(U15="","unbekannt",$I15*U15)</f>
        <v>0</v>
      </c>
      <c r="O15" s="11"/>
      <c r="P15" s="13" t="s">
        <v>50</v>
      </c>
      <c r="Q15" s="25">
        <v>385</v>
      </c>
      <c r="R15" s="26">
        <v>0.00039</v>
      </c>
      <c r="S15" s="26">
        <v>4E-05</v>
      </c>
      <c r="T15" s="26">
        <v>0</v>
      </c>
      <c r="U15" s="26">
        <v>0.00043</v>
      </c>
    </row>
    <row r="16" spans="1:21" ht="12.75">
      <c r="A16" s="13" t="s">
        <v>51</v>
      </c>
      <c r="B16" s="13" t="s">
        <v>52</v>
      </c>
      <c r="C16" s="22"/>
      <c r="D16" s="22"/>
      <c r="E16" s="16"/>
      <c r="F16" s="16"/>
      <c r="G16" s="11"/>
      <c r="H16" s="13" t="s">
        <v>51</v>
      </c>
      <c r="I16" s="23">
        <f>IF(D16&lt;&gt;"",D16,IF(C16&lt;&gt;"",C16*$Q16,E16*F16/100*$Q16))</f>
        <v>0</v>
      </c>
      <c r="J16" s="24">
        <f>SUM(K16:L16)</f>
        <v>0</v>
      </c>
      <c r="K16" s="24">
        <f>IF(R16="","unbekannt",$I16*R16)</f>
        <v>0</v>
      </c>
      <c r="L16" s="24">
        <f>IF(S16="","unbekannt",$I16*S16)</f>
        <v>0</v>
      </c>
      <c r="M16" s="24">
        <f>IF(T16="","unbekannt",$I16*T16)</f>
        <v>0</v>
      </c>
      <c r="N16" s="24">
        <f>IF(U16="","unbekannt",$I16*U16)</f>
        <v>0</v>
      </c>
      <c r="O16" s="11"/>
      <c r="P16" s="13" t="s">
        <v>51</v>
      </c>
      <c r="Q16" s="25">
        <v>1970</v>
      </c>
      <c r="R16" s="26">
        <v>0.00036</v>
      </c>
      <c r="S16" s="26">
        <v>2E-06</v>
      </c>
      <c r="T16" s="26">
        <v>0.00036</v>
      </c>
      <c r="U16" s="26">
        <v>2E-06</v>
      </c>
    </row>
    <row r="17" spans="1:21" ht="12.75">
      <c r="A17" s="13" t="s">
        <v>53</v>
      </c>
      <c r="B17" s="13" t="s">
        <v>52</v>
      </c>
      <c r="C17" s="22"/>
      <c r="D17" s="22"/>
      <c r="E17" s="16"/>
      <c r="F17" s="16"/>
      <c r="G17" s="11"/>
      <c r="H17" s="13" t="s">
        <v>53</v>
      </c>
      <c r="I17" s="23">
        <f>IF(D17&lt;&gt;"",D17,IF(C17&lt;&gt;"",C17*$Q17,E17*F17/100*$Q17))</f>
        <v>0</v>
      </c>
      <c r="J17" s="24">
        <f>SUM(K17:L17)</f>
        <v>0</v>
      </c>
      <c r="K17" s="24">
        <f>IF(R17="","unbekannt",$I17*R17)</f>
        <v>0</v>
      </c>
      <c r="L17" s="24">
        <f>IF(S17="","unbekannt",$I17*S17)</f>
        <v>0</v>
      </c>
      <c r="M17" s="24">
        <f>IF(T17="","unbekannt",$I17*T17)</f>
        <v>0</v>
      </c>
      <c r="N17" s="24">
        <f>IF(U17="","unbekannt",$I17*U17)</f>
        <v>0</v>
      </c>
      <c r="O17" s="11"/>
      <c r="P17" s="13" t="s">
        <v>53</v>
      </c>
      <c r="Q17" s="25">
        <v>1290</v>
      </c>
      <c r="R17" s="26">
        <v>0.00036</v>
      </c>
      <c r="S17" s="26">
        <v>2E-06</v>
      </c>
      <c r="T17" s="26">
        <v>0.00036</v>
      </c>
      <c r="U17" s="26">
        <v>2E-06</v>
      </c>
    </row>
    <row r="18" spans="1:21" ht="12.75">
      <c r="A18" s="13" t="s">
        <v>54</v>
      </c>
      <c r="B18" s="13" t="s">
        <v>45</v>
      </c>
      <c r="C18" s="22"/>
      <c r="D18" s="22"/>
      <c r="E18" s="16"/>
      <c r="F18" s="16"/>
      <c r="G18" s="11"/>
      <c r="H18" s="13" t="s">
        <v>54</v>
      </c>
      <c r="I18" s="23">
        <f>IF(D18&lt;&gt;"",D18,IF(C18&lt;&gt;"",C18*$Q18,E18*F18/100*$Q18))</f>
        <v>0</v>
      </c>
      <c r="J18" s="24">
        <f>SUM(K18:L18)</f>
        <v>0</v>
      </c>
      <c r="K18" s="24">
        <f>IF(R18="","unbekannt",$I18*R18)</f>
        <v>0</v>
      </c>
      <c r="L18" s="24" t="str">
        <f>IF(S18="","unbekannt",$I18*S18)</f>
        <v>unbekannt</v>
      </c>
      <c r="M18" s="24">
        <f>IF(T18="","unbekannt",$I18*T18)</f>
        <v>0</v>
      </c>
      <c r="N18" s="24" t="str">
        <f>IF(U18="","unbekannt",$I18*U18)</f>
        <v>unbekannt</v>
      </c>
      <c r="O18" s="11"/>
      <c r="P18" s="13" t="s">
        <v>54</v>
      </c>
      <c r="Q18" s="25">
        <v>5.3</v>
      </c>
      <c r="R18" s="26">
        <v>0.00036</v>
      </c>
      <c r="S18" s="26"/>
      <c r="T18" s="26">
        <v>0.00036</v>
      </c>
      <c r="U18" s="26"/>
    </row>
    <row r="19" spans="1:21" ht="13.5" customHeight="1">
      <c r="A19" s="13" t="s">
        <v>55</v>
      </c>
      <c r="B19" s="13" t="s">
        <v>56</v>
      </c>
      <c r="C19" s="22"/>
      <c r="D19" s="22"/>
      <c r="E19" s="16"/>
      <c r="F19" s="16"/>
      <c r="G19" s="11"/>
      <c r="H19" s="13" t="s">
        <v>55</v>
      </c>
      <c r="I19" s="23">
        <f>IF(D19&lt;&gt;"",D19,IF(C19&lt;&gt;"",C19*$Q19,E19*F19/100*$Q19))</f>
        <v>0</v>
      </c>
      <c r="J19" s="24">
        <f>SUM(K19:L19)</f>
        <v>0</v>
      </c>
      <c r="K19" s="24">
        <f>IF(R19="","unbekannt",$I19*R19)</f>
        <v>0</v>
      </c>
      <c r="L19" s="24" t="str">
        <f>IF(S19="","unbekannt",$I19*S19)</f>
        <v>unbekannt</v>
      </c>
      <c r="M19" s="24">
        <f>IF(T19="","unbekannt",$I19*T19)</f>
        <v>0</v>
      </c>
      <c r="N19" s="24" t="str">
        <f>IF(U19="","unbekannt",$I19*U19)</f>
        <v>unbekannt</v>
      </c>
      <c r="O19" s="11"/>
      <c r="P19" s="13" t="s">
        <v>55</v>
      </c>
      <c r="Q19" s="25">
        <v>740</v>
      </c>
      <c r="R19" s="26">
        <v>0.00033</v>
      </c>
      <c r="S19" s="26"/>
      <c r="T19" s="26">
        <v>0.00033</v>
      </c>
      <c r="U19" s="26"/>
    </row>
    <row r="20" spans="1:21" ht="12.75">
      <c r="A20" s="13" t="s">
        <v>57</v>
      </c>
      <c r="B20" s="13" t="s">
        <v>56</v>
      </c>
      <c r="C20" s="22"/>
      <c r="D20" s="22"/>
      <c r="E20" s="16"/>
      <c r="F20" s="16"/>
      <c r="G20" s="11"/>
      <c r="H20" s="13" t="s">
        <v>57</v>
      </c>
      <c r="I20" s="23">
        <f>IF(D20&lt;&gt;"",D20,IF(C20&lt;&gt;"",C20*$Q20,E20*F20/100*$Q20))</f>
        <v>0</v>
      </c>
      <c r="J20" s="24">
        <f>SUM(K20:L20)</f>
        <v>0</v>
      </c>
      <c r="K20" s="24">
        <f>IF(R20="","unbekannt",$I20*R20)</f>
        <v>0</v>
      </c>
      <c r="L20" s="24" t="str">
        <f>IF(S20="","unbekannt",$I20*S20)</f>
        <v>unbekannt</v>
      </c>
      <c r="M20" s="24">
        <f>IF(T20="","unbekannt",$I20*T20)</f>
        <v>0</v>
      </c>
      <c r="N20" s="24" t="str">
        <f>IF(U20="","unbekannt",$I20*U20)</f>
        <v>unbekannt</v>
      </c>
      <c r="O20" s="11"/>
      <c r="P20" s="13" t="s">
        <v>57</v>
      </c>
      <c r="Q20" s="25">
        <v>3200</v>
      </c>
      <c r="R20" s="26">
        <v>0.00036</v>
      </c>
      <c r="S20" s="26"/>
      <c r="T20" s="26">
        <v>0.00036</v>
      </c>
      <c r="U20" s="26"/>
    </row>
    <row r="21" spans="1:21" ht="12.75">
      <c r="A21" s="13" t="s">
        <v>58</v>
      </c>
      <c r="B21" s="13" t="s">
        <v>41</v>
      </c>
      <c r="C21" s="22"/>
      <c r="D21" s="22"/>
      <c r="E21" s="16"/>
      <c r="F21" s="16"/>
      <c r="G21" s="11"/>
      <c r="H21" s="13" t="s">
        <v>58</v>
      </c>
      <c r="I21" s="23">
        <f>IF(D21&lt;&gt;"",D21,IF(C21&lt;&gt;"",C21*$Q21,E21*F21/100*$Q21))</f>
        <v>0</v>
      </c>
      <c r="J21" s="24">
        <f>SUM(K21:L21)</f>
        <v>0</v>
      </c>
      <c r="K21" s="24">
        <f>IF(R21="","unbekannt",$I21*R21)</f>
        <v>0</v>
      </c>
      <c r="L21" s="24">
        <f>IF(S21="","unbekannt",$I21*S21)</f>
        <v>0</v>
      </c>
      <c r="M21" s="24">
        <f>IF(T21="","unbekannt",$I21*T21)</f>
        <v>0</v>
      </c>
      <c r="N21" s="24">
        <f>IF(U21="","unbekannt",$I21*U21)</f>
        <v>0</v>
      </c>
      <c r="O21" s="11"/>
      <c r="P21" s="13" t="s">
        <v>58</v>
      </c>
      <c r="Q21" s="25">
        <v>6.44</v>
      </c>
      <c r="R21" s="26">
        <v>0.0003</v>
      </c>
      <c r="S21" s="26">
        <v>1.4E-05</v>
      </c>
      <c r="T21" s="26">
        <v>0.0003</v>
      </c>
      <c r="U21" s="26">
        <v>1.4E-05</v>
      </c>
    </row>
    <row r="22" spans="1:21" ht="12.75">
      <c r="A22" s="16"/>
      <c r="B22" s="16"/>
      <c r="C22" s="16"/>
      <c r="D22" s="16"/>
      <c r="E22" s="16"/>
      <c r="F22" s="16"/>
      <c r="G22" s="11"/>
      <c r="H22" s="27" t="s">
        <v>59</v>
      </c>
      <c r="I22" s="28">
        <f>SUM(I8:I21)</f>
        <v>0</v>
      </c>
      <c r="J22" s="29">
        <f>SUM(J8:J21)</f>
        <v>0</v>
      </c>
      <c r="K22" s="29">
        <f>SUM(K8:K21)</f>
        <v>0</v>
      </c>
      <c r="L22" s="29">
        <f>SUM(L8:L21)</f>
        <v>0</v>
      </c>
      <c r="M22" s="29">
        <f>SUM(M8:M21)</f>
        <v>0</v>
      </c>
      <c r="N22" s="29">
        <f>SUM(N8:N21)</f>
        <v>0</v>
      </c>
      <c r="O22" s="11"/>
      <c r="P22" s="16"/>
      <c r="Q22" s="16"/>
      <c r="R22" s="30"/>
      <c r="S22" s="30"/>
      <c r="T22" s="30"/>
      <c r="U22" s="30"/>
    </row>
    <row r="23" spans="1:21" ht="12.75">
      <c r="A23" s="13" t="s">
        <v>60</v>
      </c>
      <c r="B23" s="13" t="s">
        <v>43</v>
      </c>
      <c r="C23" s="22"/>
      <c r="D23" s="22"/>
      <c r="E23" s="22"/>
      <c r="F23" s="22"/>
      <c r="G23" s="11"/>
      <c r="H23" s="13" t="s">
        <v>60</v>
      </c>
      <c r="I23" s="23">
        <f>IF(D23&lt;&gt;"",D23,IF(C23&lt;&gt;"",C23*$Q23,E23*F23/100*$Q23))</f>
        <v>0</v>
      </c>
      <c r="J23" s="24">
        <f>SUM(K23:L23)</f>
        <v>0</v>
      </c>
      <c r="K23" s="24">
        <f>IF(R23="","unbekannt",$I23*R23)</f>
        <v>0</v>
      </c>
      <c r="L23" s="24">
        <f>IF(S23="","unbekannt",$I23*S23)</f>
        <v>0</v>
      </c>
      <c r="M23" s="24">
        <f>IF(T23="","unbekannt",$I23*T23)</f>
        <v>0</v>
      </c>
      <c r="N23" s="24">
        <f>IF(U23="","unbekannt",$I23*U23)</f>
        <v>0</v>
      </c>
      <c r="O23" s="11"/>
      <c r="P23" s="13" t="s">
        <v>60</v>
      </c>
      <c r="Q23" s="25">
        <v>8.73</v>
      </c>
      <c r="R23" s="26">
        <v>0.00026</v>
      </c>
      <c r="S23" s="26">
        <v>6E-05</v>
      </c>
      <c r="T23" s="26">
        <v>0</v>
      </c>
      <c r="U23" s="26">
        <v>0.00032</v>
      </c>
    </row>
    <row r="24" spans="1:21" ht="12.75">
      <c r="A24" s="13" t="s">
        <v>61</v>
      </c>
      <c r="B24" s="13" t="s">
        <v>43</v>
      </c>
      <c r="C24" s="22"/>
      <c r="D24" s="22"/>
      <c r="E24" s="22"/>
      <c r="F24" s="22"/>
      <c r="G24" s="11"/>
      <c r="H24" s="13" t="s">
        <v>61</v>
      </c>
      <c r="I24" s="23">
        <f>IF(D24&lt;&gt;"",D24,IF(C24&lt;&gt;"",C24*$Q24,E24*F24/100*$Q24))</f>
        <v>0</v>
      </c>
      <c r="J24" s="24">
        <f>SUM(K24:L24)</f>
        <v>0</v>
      </c>
      <c r="K24" s="24">
        <f>IF(R24="","unbekannt",$I24*R24)</f>
        <v>0</v>
      </c>
      <c r="L24" s="24">
        <f>IF(S24="","unbekannt",$I24*S24)</f>
        <v>0</v>
      </c>
      <c r="M24" s="24">
        <f>IF(T24="","unbekannt",$I24*T24)</f>
        <v>0</v>
      </c>
      <c r="N24" s="24">
        <f>IF(U24="","unbekannt",$I24*U24)</f>
        <v>0</v>
      </c>
      <c r="O24" s="11"/>
      <c r="P24" s="13" t="s">
        <v>61</v>
      </c>
      <c r="Q24" s="25">
        <v>9.86</v>
      </c>
      <c r="R24" s="26">
        <v>0.00028</v>
      </c>
      <c r="S24" s="26">
        <v>3E-05</v>
      </c>
      <c r="T24" s="26">
        <v>0</v>
      </c>
      <c r="U24" s="26">
        <v>0.00031</v>
      </c>
    </row>
    <row r="25" spans="1:21" ht="12.75">
      <c r="A25" s="13" t="s">
        <v>62</v>
      </c>
      <c r="B25" s="13" t="s">
        <v>45</v>
      </c>
      <c r="C25" s="22"/>
      <c r="D25" s="22"/>
      <c r="E25" s="22"/>
      <c r="F25" s="22"/>
      <c r="G25" s="11"/>
      <c r="H25" s="13" t="s">
        <v>62</v>
      </c>
      <c r="I25" s="23">
        <f>IF(D25&lt;&gt;"",D25,IF(C25&lt;&gt;"",C25*$Q25,E25*F25/100*$Q25))</f>
        <v>0</v>
      </c>
      <c r="J25" s="24">
        <f>SUM(K25:L25)</f>
        <v>0</v>
      </c>
      <c r="K25" s="24">
        <f>IF(R25="","unbekannt",$I25*R25)</f>
        <v>0</v>
      </c>
      <c r="L25" s="24">
        <f>IF(S25="","unbekannt",$I25*S25)</f>
        <v>0</v>
      </c>
      <c r="M25" s="24">
        <f>IF(T25="","unbekannt",$I25*T25)</f>
        <v>0</v>
      </c>
      <c r="N25" s="24">
        <f>IF(U25="","unbekannt",$I25*U25)</f>
        <v>0</v>
      </c>
      <c r="O25" s="11"/>
      <c r="P25" s="13" t="s">
        <v>62</v>
      </c>
      <c r="Q25" s="25">
        <v>12.9</v>
      </c>
      <c r="R25" s="26">
        <v>0.00023</v>
      </c>
      <c r="S25" s="26">
        <v>6E-05</v>
      </c>
      <c r="T25" s="26">
        <v>0</v>
      </c>
      <c r="U25" s="26">
        <v>0.00029</v>
      </c>
    </row>
    <row r="26" spans="1:21" ht="12.75">
      <c r="A26" s="13" t="s">
        <v>40</v>
      </c>
      <c r="B26" s="13" t="s">
        <v>45</v>
      </c>
      <c r="C26" s="22"/>
      <c r="D26" s="22"/>
      <c r="E26" s="22"/>
      <c r="F26" s="22"/>
      <c r="G26" s="11"/>
      <c r="H26" s="13" t="s">
        <v>40</v>
      </c>
      <c r="I26" s="23">
        <f>IF(D26&lt;&gt;"",D26,IF(C26&lt;&gt;"",C26*$Q26,E26*F26/100*$Q26))</f>
        <v>0</v>
      </c>
      <c r="J26" s="24">
        <f>SUM(K26:L26)</f>
        <v>0</v>
      </c>
      <c r="K26" s="24">
        <f>IF(R26="","unbekannt",$I26*R26)</f>
        <v>0</v>
      </c>
      <c r="L26" s="24">
        <f>IF(S26="","unbekannt",$I26*S26)</f>
        <v>0</v>
      </c>
      <c r="M26" s="24">
        <f>IF(T26="","unbekannt",$I26*T26)</f>
        <v>0</v>
      </c>
      <c r="N26" s="24">
        <f>IF(U26="","unbekannt",$I26*U26)</f>
        <v>0</v>
      </c>
      <c r="O26" s="11"/>
      <c r="P26" s="13" t="s">
        <v>40</v>
      </c>
      <c r="Q26" s="25">
        <v>14.2</v>
      </c>
      <c r="R26" s="26">
        <v>0.0002</v>
      </c>
      <c r="S26" s="26">
        <v>2E-05</v>
      </c>
      <c r="T26" s="26">
        <v>0</v>
      </c>
      <c r="U26" s="26">
        <v>0.00022</v>
      </c>
    </row>
    <row r="27" spans="1:21" ht="12.75">
      <c r="A27" s="13" t="s">
        <v>63</v>
      </c>
      <c r="B27" s="13" t="s">
        <v>43</v>
      </c>
      <c r="C27" s="22"/>
      <c r="D27" s="22"/>
      <c r="E27" s="22"/>
      <c r="F27" s="22"/>
      <c r="G27" s="11"/>
      <c r="H27" s="13" t="s">
        <v>63</v>
      </c>
      <c r="I27" s="23">
        <f>IF(D27&lt;&gt;"",D27,IF(C27&lt;&gt;"",C27*$Q27,E27*F27/100*$Q27))</f>
        <v>0</v>
      </c>
      <c r="J27" s="24">
        <f>SUM(K27:L27)</f>
        <v>0</v>
      </c>
      <c r="K27" s="24">
        <f>IF(R27="","unbekannt",$I27*R27)</f>
        <v>0</v>
      </c>
      <c r="L27" s="24">
        <f>IF(S27="","unbekannt",$I27*S27)</f>
        <v>0</v>
      </c>
      <c r="M27" s="24">
        <f>IF(T27="","unbekannt",$I27*T27)</f>
        <v>0</v>
      </c>
      <c r="N27" s="24">
        <f>IF(U27="","unbekannt",$I27*U27)</f>
        <v>0</v>
      </c>
      <c r="O27" s="11"/>
      <c r="P27" s="13" t="s">
        <v>63</v>
      </c>
      <c r="Q27" s="25">
        <v>9.1</v>
      </c>
      <c r="R27" s="26">
        <v>0.00027</v>
      </c>
      <c r="S27" s="26">
        <v>0.00011</v>
      </c>
      <c r="T27" s="26">
        <v>0.00027</v>
      </c>
      <c r="U27" s="26">
        <v>0.00011</v>
      </c>
    </row>
    <row r="28" spans="1:21" ht="12.75">
      <c r="A28" s="13" t="s">
        <v>64</v>
      </c>
      <c r="B28" s="13" t="s">
        <v>43</v>
      </c>
      <c r="C28" s="22"/>
      <c r="D28" s="22"/>
      <c r="E28" s="22"/>
      <c r="F28" s="22"/>
      <c r="G28" s="11"/>
      <c r="H28" s="13" t="s">
        <v>64</v>
      </c>
      <c r="I28" s="23">
        <f>IF(D28&lt;&gt;"",D28,IF(C28&lt;&gt;"",C28*$Q28,E28*F28/100*$Q28))</f>
        <v>0</v>
      </c>
      <c r="J28" s="24">
        <f>SUM(K28:L28)</f>
        <v>0</v>
      </c>
      <c r="K28" s="24">
        <f>IF(R28="","unbekannt",$I28*R28)</f>
        <v>0</v>
      </c>
      <c r="L28" s="24" t="str">
        <f>IF(S28="","unbekannt",$I28*S28)</f>
        <v>unbekannt</v>
      </c>
      <c r="M28" s="24" t="str">
        <f>IF(T28="","unbekannt",$I28*T28)</f>
        <v>unbekannt</v>
      </c>
      <c r="N28" s="24" t="str">
        <f>IF(U28="","unbekannt",$I28*U28)</f>
        <v>unbekannt</v>
      </c>
      <c r="O28" s="11"/>
      <c r="P28" s="13" t="s">
        <v>64</v>
      </c>
      <c r="Q28" s="25">
        <v>4.28</v>
      </c>
      <c r="R28" s="26">
        <v>0.000255</v>
      </c>
      <c r="S28" s="26"/>
      <c r="T28" s="26"/>
      <c r="U28" s="26"/>
    </row>
    <row r="29" spans="1:21" ht="12.75">
      <c r="A29" s="13" t="s">
        <v>65</v>
      </c>
      <c r="B29" s="13" t="s">
        <v>43</v>
      </c>
      <c r="C29" s="22"/>
      <c r="D29" s="22"/>
      <c r="E29" s="22"/>
      <c r="F29" s="22"/>
      <c r="G29" s="11"/>
      <c r="H29" s="13" t="s">
        <v>65</v>
      </c>
      <c r="I29" s="23">
        <f>IF(D29&lt;&gt;"",D29,IF(C29&lt;&gt;"",C29*$Q29,E29*F29/100*$Q29))</f>
        <v>0</v>
      </c>
      <c r="J29" s="24">
        <f>SUM(K29:L29)</f>
        <v>0</v>
      </c>
      <c r="K29" s="24">
        <f>IF(R29="","unbekannt",$I29*R29)</f>
        <v>0</v>
      </c>
      <c r="L29" s="24">
        <f>IF(S29="","unbekannt",$I29*S29)</f>
        <v>0</v>
      </c>
      <c r="M29" s="24">
        <f>IF(T29="","unbekannt",$I29*T29)</f>
        <v>0</v>
      </c>
      <c r="N29" s="24">
        <f>IF(U29="","unbekannt",$I29*U29)</f>
        <v>0</v>
      </c>
      <c r="O29" s="11"/>
      <c r="P29" s="13" t="s">
        <v>65</v>
      </c>
      <c r="Q29" s="25">
        <v>5.93</v>
      </c>
      <c r="R29" s="26">
        <v>0.000255</v>
      </c>
      <c r="S29" s="26">
        <v>0.000168</v>
      </c>
      <c r="T29" s="26">
        <v>0.000255</v>
      </c>
      <c r="U29" s="26">
        <v>0.000168</v>
      </c>
    </row>
    <row r="30" spans="1:21" ht="12.75">
      <c r="A30" s="16"/>
      <c r="B30" s="16"/>
      <c r="C30" s="16"/>
      <c r="D30" s="16"/>
      <c r="E30" s="16"/>
      <c r="F30" s="16"/>
      <c r="G30" s="11"/>
      <c r="H30" s="27" t="s">
        <v>66</v>
      </c>
      <c r="I30" s="28">
        <f>SUM(I23:I29)</f>
        <v>0</v>
      </c>
      <c r="J30" s="29">
        <f>SUM(J23:J29)</f>
        <v>0</v>
      </c>
      <c r="K30" s="29">
        <f>SUM(K23:K29)</f>
        <v>0</v>
      </c>
      <c r="L30" s="29">
        <f>SUM(L23:L29)</f>
        <v>0</v>
      </c>
      <c r="M30" s="29">
        <f>SUM(M23:M29)</f>
        <v>0</v>
      </c>
      <c r="N30" s="29">
        <f>SUM(N23:N29)</f>
        <v>0</v>
      </c>
      <c r="O30" s="11"/>
      <c r="P30" s="16"/>
      <c r="Q30" s="16"/>
      <c r="R30" s="30"/>
      <c r="S30" s="30"/>
      <c r="T30" s="30"/>
      <c r="U30" s="30"/>
    </row>
    <row r="31" spans="1:21" ht="12.75">
      <c r="A31" s="13" t="s">
        <v>67</v>
      </c>
      <c r="B31" s="13" t="s">
        <v>41</v>
      </c>
      <c r="C31" s="22"/>
      <c r="D31" s="22"/>
      <c r="E31" s="16"/>
      <c r="F31" s="16"/>
      <c r="G31" s="11"/>
      <c r="H31" s="13" t="s">
        <v>67</v>
      </c>
      <c r="I31" s="23">
        <f>IF(D31&lt;&gt;"",D31,IF(C31&lt;&gt;"",C31*$Q31,E31*F31/100*$Q31))</f>
        <v>0</v>
      </c>
      <c r="J31" s="24">
        <f>SUM(K31:L31)</f>
        <v>0</v>
      </c>
      <c r="K31" s="24">
        <f>IF(R31="","unbekannt",$I31*R31)</f>
        <v>0</v>
      </c>
      <c r="L31" s="24" t="str">
        <f>IF(S31="","unbekannt",$I31*S31)</f>
        <v>unbekannt</v>
      </c>
      <c r="M31" s="24" t="str">
        <f>IF(T31="","unbekannt",$I31*T31)</f>
        <v>unbekannt</v>
      </c>
      <c r="N31" s="24" t="str">
        <f>IF(U31="","unbekannt",$I31*U31)</f>
        <v>unbekannt</v>
      </c>
      <c r="O31" s="11"/>
      <c r="P31" s="13" t="s">
        <v>67</v>
      </c>
      <c r="Q31" s="25">
        <v>3</v>
      </c>
      <c r="R31" s="26">
        <v>0</v>
      </c>
      <c r="S31" s="26"/>
      <c r="T31" s="26"/>
      <c r="U31" s="26"/>
    </row>
    <row r="32" spans="1:21" ht="6.75" customHeight="1">
      <c r="A32" s="11"/>
      <c r="B32" s="11"/>
      <c r="C32" s="11"/>
      <c r="D32" s="11"/>
      <c r="E32" s="11"/>
      <c r="F32" s="11"/>
      <c r="G32" s="11"/>
      <c r="H32" s="11"/>
      <c r="I32" s="31"/>
      <c r="J32" s="32"/>
      <c r="K32" s="32"/>
      <c r="L32" s="32"/>
      <c r="M32" s="32"/>
      <c r="N32" s="32"/>
      <c r="O32" s="11"/>
      <c r="P32" s="11"/>
      <c r="Q32" s="11"/>
      <c r="R32" s="11"/>
      <c r="S32" s="11"/>
      <c r="T32" s="11"/>
      <c r="U32" s="11"/>
    </row>
    <row r="33" spans="1:21" ht="13.5" customHeight="1">
      <c r="A33" s="11"/>
      <c r="B33" s="11"/>
      <c r="C33" s="11"/>
      <c r="D33" s="11"/>
      <c r="E33" s="11"/>
      <c r="F33" s="11"/>
      <c r="G33" s="11"/>
      <c r="H33" s="33" t="s">
        <v>68</v>
      </c>
      <c r="I33" s="34">
        <f>SUM(I6,I22,I30)</f>
        <v>0</v>
      </c>
      <c r="J33" s="35">
        <f>SUM(J6,J22,J30)</f>
        <v>0</v>
      </c>
      <c r="K33" s="35">
        <f>SUM(K6,K22,K30)</f>
        <v>0</v>
      </c>
      <c r="L33" s="35">
        <f>SUM(L6,L22,L30)</f>
        <v>0</v>
      </c>
      <c r="M33" s="35">
        <f>SUM(M6,M22,M30)</f>
        <v>0</v>
      </c>
      <c r="N33" s="35">
        <f>SUM(N6,N22,N30)</f>
        <v>0</v>
      </c>
      <c r="O33" s="11"/>
      <c r="P33" s="11"/>
      <c r="Q33" s="11"/>
      <c r="R33" s="11"/>
      <c r="S33" s="11"/>
      <c r="T33" s="11"/>
      <c r="U33" s="11"/>
    </row>
    <row r="34" spans="1:21" ht="12.75">
      <c r="A34" s="11"/>
      <c r="B34" s="11"/>
      <c r="C34" s="11"/>
      <c r="D34" s="11"/>
      <c r="E34" s="11"/>
      <c r="F34" s="11"/>
      <c r="G34" s="11"/>
      <c r="H34" s="11"/>
      <c r="I34" s="36" t="s">
        <v>36</v>
      </c>
      <c r="J34" s="36" t="s">
        <v>69</v>
      </c>
      <c r="K34" s="36" t="s">
        <v>70</v>
      </c>
      <c r="L34" s="36" t="s">
        <v>71</v>
      </c>
      <c r="M34" s="36" t="s">
        <v>72</v>
      </c>
      <c r="N34" s="36" t="s">
        <v>73</v>
      </c>
      <c r="O34" s="11"/>
      <c r="P34" s="11"/>
      <c r="Q34" s="11"/>
      <c r="R34" s="11"/>
      <c r="S34" s="11"/>
      <c r="T34" s="11"/>
      <c r="U34" s="11"/>
    </row>
  </sheetData>
  <sheetProtection sheet="1"/>
  <mergeCells count="5">
    <mergeCell ref="A1:F1"/>
    <mergeCell ref="H1:N1"/>
    <mergeCell ref="P1:U1"/>
    <mergeCell ref="B2:C2"/>
    <mergeCell ref="I2:J2"/>
  </mergeCells>
  <printOptions gridLines="1" horizontalCentered="1"/>
  <pageMargins left="1.0097222222222222" right="0.4597222222222222" top="1.4201388888888888" bottom="0.9840277777777777" header="0.5118055555555555" footer="0.5118055555555555"/>
  <pageSetup horizontalDpi="300" verticalDpi="300" orientation="portrait" paperSize="9" scale="93"/>
  <colBreaks count="2" manualBreakCount="2">
    <brk id="7" max="65535" man="1"/>
    <brk id="14" max="65535" man="1"/>
  </colBreaks>
</worksheet>
</file>

<file path=xl/worksheets/sheet3.xml><?xml version="1.0" encoding="utf-8"?>
<worksheet xmlns="http://schemas.openxmlformats.org/spreadsheetml/2006/main" xmlns:r="http://schemas.openxmlformats.org/officeDocument/2006/relationships">
  <dimension ref="A1:N37"/>
  <sheetViews>
    <sheetView tabSelected="1" workbookViewId="0" topLeftCell="A1">
      <selection activeCell="F24" sqref="F24"/>
    </sheetView>
  </sheetViews>
  <sheetFormatPr defaultColWidth="11.421875" defaultRowHeight="12.75"/>
  <cols>
    <col min="1" max="1" width="13.7109375" style="1" customWidth="1"/>
    <col min="2" max="2" width="9.140625" style="1" customWidth="1"/>
    <col min="3" max="3" width="8.57421875" style="1" customWidth="1"/>
    <col min="4" max="4" width="7.8515625" style="1" customWidth="1"/>
    <col min="5" max="5" width="8.00390625" style="1" customWidth="1"/>
    <col min="6" max="7" width="10.7109375" style="1" customWidth="1"/>
    <col min="8" max="8" width="10.421875" style="1" customWidth="1"/>
    <col min="9" max="9" width="10.7109375" style="1" customWidth="1"/>
    <col min="10" max="10" width="10.8515625" style="1" customWidth="1"/>
    <col min="11" max="11" width="10.57421875" style="1" customWidth="1"/>
    <col min="12" max="12" width="70.00390625" style="1" customWidth="1"/>
    <col min="13" max="13" width="10.140625" style="1" customWidth="1"/>
    <col min="14" max="14" width="10.28125" style="1" customWidth="1"/>
    <col min="15" max="16384" width="11.00390625" style="1" customWidth="1"/>
  </cols>
  <sheetData>
    <row r="1" spans="1:14" ht="51" customHeight="1">
      <c r="A1" s="37" t="s">
        <v>15</v>
      </c>
      <c r="B1" s="37" t="s">
        <v>74</v>
      </c>
      <c r="C1" s="37" t="s">
        <v>75</v>
      </c>
      <c r="D1" s="37" t="s">
        <v>76</v>
      </c>
      <c r="E1" s="37" t="s">
        <v>77</v>
      </c>
      <c r="F1" s="37" t="s">
        <v>78</v>
      </c>
      <c r="G1" s="38" t="s">
        <v>79</v>
      </c>
      <c r="H1" s="38" t="s">
        <v>80</v>
      </c>
      <c r="I1" s="39" t="s">
        <v>81</v>
      </c>
      <c r="J1" s="39" t="s">
        <v>82</v>
      </c>
      <c r="K1" s="38" t="s">
        <v>83</v>
      </c>
      <c r="L1" s="37" t="s">
        <v>84</v>
      </c>
      <c r="M1" s="40" t="s">
        <v>85</v>
      </c>
      <c r="N1" s="40" t="s">
        <v>86</v>
      </c>
    </row>
    <row r="2" spans="1:14" ht="16.5" customHeight="1">
      <c r="A2" s="37" t="s">
        <v>35</v>
      </c>
      <c r="B2" s="41" t="s">
        <v>87</v>
      </c>
      <c r="C2" s="42" t="s">
        <v>87</v>
      </c>
      <c r="D2" s="42" t="s">
        <v>87</v>
      </c>
      <c r="E2" s="42" t="s">
        <v>87</v>
      </c>
      <c r="F2" s="43" t="s">
        <v>87</v>
      </c>
      <c r="G2" s="44" t="s">
        <v>87</v>
      </c>
      <c r="H2" s="45">
        <f>IF(AND(ISNUMBER(F2),ISNUMBER(G2)),F2+G2,"")</f>
      </c>
      <c r="I2" s="46" t="s">
        <v>87</v>
      </c>
      <c r="J2" s="47">
        <v>0.712</v>
      </c>
      <c r="K2" s="45">
        <f>IF(AND(ISNUMBER(I2),ISNUMBER(J2)),I2+J2,"")</f>
      </c>
      <c r="L2" s="48"/>
      <c r="M2" s="42" t="s">
        <v>87</v>
      </c>
      <c r="N2" s="49" t="s">
        <v>87</v>
      </c>
    </row>
    <row r="3" spans="1:14" ht="16.5" customHeight="1">
      <c r="A3" s="37"/>
      <c r="B3" s="50"/>
      <c r="C3" s="51"/>
      <c r="D3" s="52"/>
      <c r="E3" s="52"/>
      <c r="F3" s="53"/>
      <c r="G3" s="54"/>
      <c r="H3" s="55">
        <f>IF(AND(ISNUMBER(F3),ISNUMBER(G3)),F3+G3,"")</f>
      </c>
      <c r="I3" s="56"/>
      <c r="J3" s="56"/>
      <c r="K3" s="55">
        <f>IF(AND(ISNUMBER(I3),ISNUMBER(J3)),I3+J3,"")</f>
      </c>
      <c r="L3" s="51"/>
      <c r="M3" s="52"/>
      <c r="N3" s="57"/>
    </row>
    <row r="4" spans="1:14" ht="16.5" customHeight="1">
      <c r="A4" s="37" t="s">
        <v>40</v>
      </c>
      <c r="B4" s="50">
        <v>0.75</v>
      </c>
      <c r="C4" s="51" t="s">
        <v>88</v>
      </c>
      <c r="D4" s="52">
        <v>14.2</v>
      </c>
      <c r="E4" s="58"/>
      <c r="F4" s="55">
        <v>2.5300000000000002</v>
      </c>
      <c r="G4" s="55">
        <f>IF(OR(J4="",D4=""),"",J4*D4)</f>
        <v>0.2556</v>
      </c>
      <c r="H4" s="55">
        <f>IF(AND(ISNUMBER(F4),ISNUMBER(G4)),F4+G4,"")</f>
        <v>2.7856</v>
      </c>
      <c r="I4" s="56">
        <v>0.203</v>
      </c>
      <c r="J4" s="56">
        <v>0.018</v>
      </c>
      <c r="K4" s="55">
        <f>IF(AND(ISNUMBER(I4),ISNUMBER(J4)),I4+J4,"")</f>
        <v>0.221</v>
      </c>
      <c r="L4" s="51" t="s">
        <v>89</v>
      </c>
      <c r="M4" s="51">
        <v>69</v>
      </c>
      <c r="N4" s="59">
        <v>22.4</v>
      </c>
    </row>
    <row r="5" spans="1:14" ht="16.5" customHeight="1">
      <c r="A5" s="37" t="s">
        <v>42</v>
      </c>
      <c r="B5" s="50">
        <v>0.85</v>
      </c>
      <c r="C5" s="51" t="s">
        <v>90</v>
      </c>
      <c r="D5" s="52">
        <v>11.5</v>
      </c>
      <c r="E5" s="58">
        <v>12.3</v>
      </c>
      <c r="F5" s="55">
        <v>3.16</v>
      </c>
      <c r="G5" s="55">
        <f>IF(OR(J5="",D5=""),"",J5*D5)</f>
        <v>0.276</v>
      </c>
      <c r="H5" s="55">
        <f>IF(AND(ISNUMBER(F5),ISNUMBER(G5)),F5+G5,"")</f>
        <v>3.436</v>
      </c>
      <c r="I5" s="56">
        <v>0.272</v>
      </c>
      <c r="J5" s="56">
        <v>0.024</v>
      </c>
      <c r="K5" s="55">
        <f>IF(AND(ISNUMBER(I5),ISNUMBER(J5)),I5+J5,"")</f>
        <v>0.29600000000000004</v>
      </c>
      <c r="L5" s="51"/>
      <c r="M5" s="51">
        <v>86</v>
      </c>
      <c r="N5" s="59">
        <v>13.3</v>
      </c>
    </row>
    <row r="6" spans="1:14" ht="16.5" customHeight="1">
      <c r="A6" s="37" t="s">
        <v>44</v>
      </c>
      <c r="B6" s="50"/>
      <c r="C6" s="51"/>
      <c r="D6" s="52">
        <v>12.9</v>
      </c>
      <c r="E6" s="58">
        <v>14</v>
      </c>
      <c r="F6" s="55"/>
      <c r="G6" s="55">
        <f>IF(OR(J6="",D6=""),"",J6*D6)</f>
        <v>0.774</v>
      </c>
      <c r="H6" s="55">
        <f>IF(AND(ISNUMBER(F6),ISNUMBER(G6)),F6+G6,"")</f>
      </c>
      <c r="I6" s="56">
        <v>0.233</v>
      </c>
      <c r="J6" s="56">
        <v>0.06</v>
      </c>
      <c r="K6" s="55">
        <f>IF(AND(ISNUMBER(I6),ISNUMBER(J6)),I6+J6,"")</f>
        <v>0.29300000000000004</v>
      </c>
      <c r="L6" s="51"/>
      <c r="M6" s="51"/>
      <c r="N6" s="59"/>
    </row>
    <row r="7" spans="1:14" ht="16.5" customHeight="1">
      <c r="A7" s="37" t="s">
        <v>46</v>
      </c>
      <c r="B7" s="50"/>
      <c r="C7" s="51"/>
      <c r="D7" s="52">
        <v>12.7</v>
      </c>
      <c r="E7" s="58">
        <v>13.8</v>
      </c>
      <c r="F7" s="55"/>
      <c r="G7" s="55">
        <f>IF(OR(J7="",D7=""),"",J7*D7)</f>
        <v>0.7619999999999999</v>
      </c>
      <c r="H7" s="55">
        <f>IF(AND(ISNUMBER(F7),ISNUMBER(G7)),F7+G7,"")</f>
      </c>
      <c r="I7" s="56">
        <v>0.239</v>
      </c>
      <c r="J7" s="56">
        <v>0.06</v>
      </c>
      <c r="K7" s="55">
        <f>IF(AND(ISNUMBER(I7),ISNUMBER(J7)),I7+J7,"")</f>
        <v>0.299</v>
      </c>
      <c r="L7" s="51"/>
      <c r="M7" s="51"/>
      <c r="N7" s="59"/>
    </row>
    <row r="8" spans="1:14" ht="16.5" customHeight="1">
      <c r="A8" s="37" t="s">
        <v>47</v>
      </c>
      <c r="B8" s="50"/>
      <c r="C8" s="51"/>
      <c r="D8" s="52">
        <v>8.2</v>
      </c>
      <c r="E8" s="58"/>
      <c r="F8" s="55">
        <v>2.75</v>
      </c>
      <c r="G8" s="55">
        <f>IF(OR(J8="",D8=""),"",J8*D8)</f>
        <v>0.22139999999999999</v>
      </c>
      <c r="H8" s="55">
        <f>IF(AND(ISNUMBER(F8),ISNUMBER(G8)),F8+G8,"")</f>
        <v>2.9714</v>
      </c>
      <c r="I8" s="56">
        <v>0.337</v>
      </c>
      <c r="J8" s="56">
        <v>0.027</v>
      </c>
      <c r="K8" s="55">
        <f>IF(AND(ISNUMBER(I8),ISNUMBER(J8)),I8+J8,"")</f>
        <v>0.36400000000000005</v>
      </c>
      <c r="L8" s="51"/>
      <c r="M8" s="51">
        <v>77</v>
      </c>
      <c r="N8" s="59">
        <v>4.6000000000000005</v>
      </c>
    </row>
    <row r="9" spans="1:14" ht="16.5" customHeight="1">
      <c r="A9" s="37" t="s">
        <v>49</v>
      </c>
      <c r="B9" s="50"/>
      <c r="C9" s="51"/>
      <c r="D9" s="52">
        <v>5.5</v>
      </c>
      <c r="E9" s="58"/>
      <c r="F9" s="55">
        <v>1.86</v>
      </c>
      <c r="G9" s="55">
        <f>IF(OR(J9="",D9=""),"",J9*D9)</f>
        <v>0.16499999999999998</v>
      </c>
      <c r="H9" s="55">
        <f>IF(AND(ISNUMBER(F9),ISNUMBER(G9)),F9+G9,"")</f>
        <v>2.025</v>
      </c>
      <c r="I9" s="56">
        <v>0.35</v>
      </c>
      <c r="J9" s="56">
        <v>0.03</v>
      </c>
      <c r="K9" s="55">
        <f>IF(AND(ISNUMBER(I9),ISNUMBER(J9)),I9+J9,"")</f>
        <v>0.38</v>
      </c>
      <c r="L9" s="51" t="s">
        <v>91</v>
      </c>
      <c r="M9" s="51">
        <v>52</v>
      </c>
      <c r="N9" s="59">
        <v>4</v>
      </c>
    </row>
    <row r="10" spans="1:14" ht="16.5" customHeight="1">
      <c r="A10" s="37" t="s">
        <v>50</v>
      </c>
      <c r="B10" s="50"/>
      <c r="C10" s="51"/>
      <c r="D10" s="52">
        <v>7.7</v>
      </c>
      <c r="E10" s="58"/>
      <c r="F10" s="55">
        <v>2.57</v>
      </c>
      <c r="G10" s="55">
        <f>IF(OR(J10="",D10=""),"",J10*D10)</f>
        <v>0.2926</v>
      </c>
      <c r="H10" s="55">
        <f>IF(AND(ISNUMBER(F10),ISNUMBER(G10)),F10+G10,"")</f>
        <v>2.8626</v>
      </c>
      <c r="I10" s="56">
        <v>0.39</v>
      </c>
      <c r="J10" s="56">
        <v>0.038</v>
      </c>
      <c r="K10" s="55">
        <f>IF(AND(ISNUMBER(I10),ISNUMBER(J10)),I10+J10,"")</f>
        <v>0.428</v>
      </c>
      <c r="L10" s="51" t="s">
        <v>92</v>
      </c>
      <c r="M10" s="51">
        <v>70</v>
      </c>
      <c r="N10" s="59">
        <v>4.3</v>
      </c>
    </row>
    <row r="11" spans="1:14" ht="16.5" customHeight="1">
      <c r="A11" s="37" t="s">
        <v>51</v>
      </c>
      <c r="B11" s="50">
        <v>480</v>
      </c>
      <c r="C11" s="51" t="s">
        <v>93</v>
      </c>
      <c r="D11" s="52">
        <v>4.1</v>
      </c>
      <c r="E11" s="58"/>
      <c r="F11" s="55">
        <v>1.44</v>
      </c>
      <c r="G11" s="55">
        <f>IF(OR(J11="",D11=""),"",J11*D11)</f>
        <v>0.008199999999999999</v>
      </c>
      <c r="H11" s="55">
        <f>IF(AND(ISNUMBER(F11),ISNUMBER(G11)),F11+G11,"")</f>
        <v>1.4482</v>
      </c>
      <c r="I11" s="56">
        <v>0.357</v>
      </c>
      <c r="J11" s="56">
        <v>0.002</v>
      </c>
      <c r="K11" s="55">
        <f>IF(AND(ISNUMBER(I11),ISNUMBER(J11)),I11+J11,"")</f>
        <v>0.359</v>
      </c>
      <c r="L11" s="51" t="s">
        <v>94</v>
      </c>
      <c r="M11" s="51"/>
      <c r="N11" s="59"/>
    </row>
    <row r="12" spans="1:14" ht="16.5" customHeight="1">
      <c r="A12" s="37" t="s">
        <v>53</v>
      </c>
      <c r="B12" s="50">
        <v>300</v>
      </c>
      <c r="C12" s="51" t="s">
        <v>93</v>
      </c>
      <c r="D12" s="52">
        <v>4.3</v>
      </c>
      <c r="E12" s="58"/>
      <c r="F12" s="55">
        <v>1.5</v>
      </c>
      <c r="G12" s="55">
        <f>IF(OR(J12="",D12=""),"",J12*D12)</f>
        <v>0.0086</v>
      </c>
      <c r="H12" s="55">
        <f>IF(AND(ISNUMBER(F12),ISNUMBER(G12)),F12+G12,"")</f>
        <v>1.5086</v>
      </c>
      <c r="I12" s="56">
        <v>0.361</v>
      </c>
      <c r="J12" s="56">
        <v>0.002</v>
      </c>
      <c r="K12" s="55">
        <f>IF(AND(ISNUMBER(I12),ISNUMBER(J12)),I12+J12,"")</f>
        <v>0.363</v>
      </c>
      <c r="L12" s="51" t="s">
        <v>94</v>
      </c>
      <c r="M12" s="51"/>
      <c r="N12" s="59"/>
    </row>
    <row r="13" spans="1:14" ht="16.5" customHeight="1">
      <c r="A13" s="37" t="s">
        <v>54</v>
      </c>
      <c r="B13" s="50"/>
      <c r="C13" s="51"/>
      <c r="D13" s="52">
        <v>5.3</v>
      </c>
      <c r="E13" s="58"/>
      <c r="F13" s="55">
        <v>1.5</v>
      </c>
      <c r="G13" s="55">
        <f>IF(OR(J13="",D13=""),"",J13*D13)</f>
      </c>
      <c r="H13" s="55">
        <f>IF(AND(ISNUMBER(F13),ISNUMBER(G13)),F13+G13,"")</f>
      </c>
      <c r="I13" s="56">
        <v>0.36</v>
      </c>
      <c r="J13" s="56"/>
      <c r="K13" s="55">
        <f>IF(AND(ISNUMBER(I13),ISNUMBER(J13)),I13+J13,"")</f>
      </c>
      <c r="L13" s="51"/>
      <c r="M13" s="51"/>
      <c r="N13" s="59"/>
    </row>
    <row r="14" spans="1:14" ht="16.5" customHeight="1">
      <c r="A14" s="37" t="s">
        <v>55</v>
      </c>
      <c r="B14" s="50">
        <v>230</v>
      </c>
      <c r="C14" s="51" t="s">
        <v>95</v>
      </c>
      <c r="D14" s="52">
        <v>3.2</v>
      </c>
      <c r="E14" s="58"/>
      <c r="F14" s="55">
        <v>1.5</v>
      </c>
      <c r="G14" s="55">
        <f>IF(OR(J14="",D14=""),"",J14*D14)</f>
      </c>
      <c r="H14" s="55">
        <f>IF(AND(ISNUMBER(F14),ISNUMBER(G14)),F14+G14,"")</f>
      </c>
      <c r="I14" s="56">
        <v>0.328</v>
      </c>
      <c r="J14" s="56"/>
      <c r="K14" s="55">
        <f>IF(AND(ISNUMBER(I14),ISNUMBER(J14)),I14+J14,"")</f>
      </c>
      <c r="L14" s="51"/>
      <c r="M14" s="51"/>
      <c r="N14" s="59"/>
    </row>
    <row r="15" spans="1:14" ht="16.5" customHeight="1">
      <c r="A15" s="37" t="s">
        <v>57</v>
      </c>
      <c r="B15" s="50">
        <v>650</v>
      </c>
      <c r="C15" s="51" t="s">
        <v>95</v>
      </c>
      <c r="D15" s="52">
        <v>4.9</v>
      </c>
      <c r="E15" s="58"/>
      <c r="F15" s="55">
        <v>1.5</v>
      </c>
      <c r="G15" s="55">
        <f>IF(OR(J15="",D15=""),"",J15*D15)</f>
      </c>
      <c r="H15" s="55">
        <f>IF(AND(ISNUMBER(F15),ISNUMBER(G15)),F15+G15,"")</f>
      </c>
      <c r="I15" s="56">
        <v>0.36</v>
      </c>
      <c r="J15" s="56"/>
      <c r="K15" s="55">
        <f>IF(AND(ISNUMBER(I15),ISNUMBER(J15)),I15+J15,"")</f>
      </c>
      <c r="L15" s="51"/>
      <c r="M15" s="51"/>
      <c r="N15" s="59"/>
    </row>
    <row r="16" spans="1:14" ht="16.5" customHeight="1">
      <c r="A16" s="37" t="s">
        <v>58</v>
      </c>
      <c r="B16" s="50">
        <v>1.1500000000000001</v>
      </c>
      <c r="C16" s="51" t="s">
        <v>88</v>
      </c>
      <c r="D16" s="58">
        <v>5.62</v>
      </c>
      <c r="E16" s="58"/>
      <c r="F16" s="55">
        <v>1.7</v>
      </c>
      <c r="G16" s="55">
        <f>IF(OR(J16="",D16=""),"",J16*D16)</f>
        <v>0.07868</v>
      </c>
      <c r="H16" s="55">
        <f>IF(AND(ISNUMBER(F16),ISNUMBER(G16)),F16+G16,"")</f>
        <v>1.77868</v>
      </c>
      <c r="I16" s="56">
        <v>0.303</v>
      </c>
      <c r="J16" s="56">
        <v>0.014</v>
      </c>
      <c r="K16" s="55">
        <f>IF(AND(ISNUMBER(I16),ISNUMBER(J16)),I16+J16,"")</f>
        <v>0.317</v>
      </c>
      <c r="L16" s="51" t="s">
        <v>96</v>
      </c>
      <c r="M16" s="51">
        <v>46</v>
      </c>
      <c r="N16" s="59">
        <v>10</v>
      </c>
    </row>
    <row r="17" spans="1:14" ht="16.5" customHeight="1">
      <c r="A17" s="37"/>
      <c r="B17" s="50"/>
      <c r="C17" s="51"/>
      <c r="D17" s="52"/>
      <c r="E17" s="58"/>
      <c r="F17" s="55"/>
      <c r="G17" s="55">
        <f>IF(OR(J17="",D17=""),"",J17*D17)</f>
      </c>
      <c r="H17" s="55">
        <f>IF(AND(ISNUMBER(F17),ISNUMBER(G17)),F17+G17,"")</f>
      </c>
      <c r="I17" s="56"/>
      <c r="J17" s="56"/>
      <c r="K17" s="55">
        <f>IF(AND(ISNUMBER(I17),ISNUMBER(J17)),I17+J17,"")</f>
      </c>
      <c r="L17" s="51"/>
      <c r="M17" s="51"/>
      <c r="N17" s="59"/>
    </row>
    <row r="18" spans="1:14" ht="16.5" customHeight="1">
      <c r="A18" s="37" t="s">
        <v>60</v>
      </c>
      <c r="B18" s="50">
        <v>0.74</v>
      </c>
      <c r="C18" s="51" t="s">
        <v>90</v>
      </c>
      <c r="D18" s="52">
        <v>11.8</v>
      </c>
      <c r="E18" s="58">
        <v>12.8</v>
      </c>
      <c r="F18" s="55">
        <v>3.15</v>
      </c>
      <c r="G18" s="55">
        <f>IF(OR(J18="",D18=""),"",J18*D18)</f>
        <v>0.6962</v>
      </c>
      <c r="H18" s="55">
        <f>IF(AND(ISNUMBER(F18),ISNUMBER(G18)),F18+G18,"")</f>
        <v>3.8462</v>
      </c>
      <c r="I18" s="56">
        <v>0.259</v>
      </c>
      <c r="J18" s="56">
        <v>0.059</v>
      </c>
      <c r="K18" s="55">
        <f>IF(AND(ISNUMBER(I18),ISNUMBER(J18)),I18+J18,"")</f>
        <v>0.318</v>
      </c>
      <c r="L18" s="51"/>
      <c r="M18" s="51">
        <v>86</v>
      </c>
      <c r="N18" s="59">
        <v>14</v>
      </c>
    </row>
    <row r="19" spans="1:14" ht="16.5" customHeight="1">
      <c r="A19" s="37" t="s">
        <v>61</v>
      </c>
      <c r="B19" s="50">
        <v>0.85</v>
      </c>
      <c r="C19" s="51" t="s">
        <v>90</v>
      </c>
      <c r="D19" s="52">
        <v>11.6</v>
      </c>
      <c r="E19" s="58">
        <v>12.42</v>
      </c>
      <c r="F19" s="55">
        <v>3.17</v>
      </c>
      <c r="G19" s="55">
        <f>IF(OR(J19="",D19=""),"",J19*D19)</f>
        <v>0.33640000000000003</v>
      </c>
      <c r="H19" s="55">
        <f>IF(AND(ISNUMBER(F19),ISNUMBER(G19)),F19+G19,"")</f>
        <v>3.5064</v>
      </c>
      <c r="I19" s="56">
        <v>0.276</v>
      </c>
      <c r="J19" s="56">
        <v>0.029</v>
      </c>
      <c r="K19" s="55">
        <f>IF(AND(ISNUMBER(I19),ISNUMBER(J19)),I19+J19,"")</f>
        <v>0.30500000000000005</v>
      </c>
      <c r="L19" s="51"/>
      <c r="M19" s="51">
        <v>86</v>
      </c>
      <c r="N19" s="59">
        <v>13</v>
      </c>
    </row>
    <row r="20" spans="1:14" ht="16.5" customHeight="1">
      <c r="A20" s="37" t="s">
        <v>62</v>
      </c>
      <c r="B20" s="50"/>
      <c r="C20" s="51"/>
      <c r="D20" s="52">
        <v>12.9</v>
      </c>
      <c r="E20" s="58">
        <v>13.98</v>
      </c>
      <c r="F20" s="55"/>
      <c r="G20" s="55">
        <f>IF(OR(J20="",D20=""),"",J20*D20)</f>
        <v>0.774</v>
      </c>
      <c r="H20" s="55">
        <f>IF(AND(ISNUMBER(F20),ISNUMBER(G20)),F20+G20,"")</f>
      </c>
      <c r="I20" s="56">
        <v>0.233</v>
      </c>
      <c r="J20" s="56">
        <v>0.06</v>
      </c>
      <c r="K20" s="55">
        <f>IF(AND(ISNUMBER(I20),ISNUMBER(J20)),I20+J20,"")</f>
        <v>0.29300000000000004</v>
      </c>
      <c r="L20" s="51" t="s">
        <v>97</v>
      </c>
      <c r="M20" s="51"/>
      <c r="N20" s="59"/>
    </row>
    <row r="21" spans="1:14" ht="16.5" customHeight="1">
      <c r="A21" s="37" t="s">
        <v>40</v>
      </c>
      <c r="B21" s="50">
        <v>0.75</v>
      </c>
      <c r="C21" s="51" t="s">
        <v>88</v>
      </c>
      <c r="D21" s="52">
        <v>14.2</v>
      </c>
      <c r="E21" s="58"/>
      <c r="F21" s="55">
        <v>2.5300000000000002</v>
      </c>
      <c r="G21" s="55">
        <f>IF(OR(J21="",D21=""),"",J21*D21)</f>
        <v>0.2556</v>
      </c>
      <c r="H21" s="55">
        <f>IF(AND(ISNUMBER(F21),ISNUMBER(G21)),F21+G21,"")</f>
        <v>2.7856</v>
      </c>
      <c r="I21" s="56">
        <v>0.203</v>
      </c>
      <c r="J21" s="56">
        <v>0.018</v>
      </c>
      <c r="K21" s="55">
        <f>IF(AND(ISNUMBER(I21),ISNUMBER(J21)),I21+J21,"")</f>
        <v>0.221</v>
      </c>
      <c r="L21" s="51" t="s">
        <v>98</v>
      </c>
      <c r="M21" s="51">
        <v>69</v>
      </c>
      <c r="N21" s="59">
        <v>22.4</v>
      </c>
    </row>
    <row r="22" spans="1:14" ht="16.5" customHeight="1">
      <c r="A22" s="37" t="s">
        <v>63</v>
      </c>
      <c r="B22" s="50">
        <v>0.88</v>
      </c>
      <c r="C22" s="51" t="s">
        <v>90</v>
      </c>
      <c r="D22" s="52">
        <v>10.3</v>
      </c>
      <c r="E22" s="58"/>
      <c r="F22" s="55">
        <v>2.82</v>
      </c>
      <c r="G22" s="55">
        <f>IF(OR(J22="",D22=""),"",J22*D22)</f>
        <v>1.1124</v>
      </c>
      <c r="H22" s="55">
        <f>IF(AND(ISNUMBER(F22),ISNUMBER(G22)),F22+G22,"")</f>
        <v>3.9324</v>
      </c>
      <c r="I22" s="56">
        <v>0.269</v>
      </c>
      <c r="J22" s="56">
        <v>0.108</v>
      </c>
      <c r="K22" s="55">
        <f>IF(AND(ISNUMBER(I22),ISNUMBER(J22)),I22+J22,"")</f>
        <v>0.377</v>
      </c>
      <c r="L22" s="51"/>
      <c r="M22" s="51">
        <v>77</v>
      </c>
      <c r="N22" s="59">
        <v>12</v>
      </c>
    </row>
    <row r="23" spans="1:14" ht="16.5" customHeight="1">
      <c r="A23" s="37" t="s">
        <v>64</v>
      </c>
      <c r="B23" s="50">
        <v>0.79</v>
      </c>
      <c r="C23" s="51" t="s">
        <v>90</v>
      </c>
      <c r="D23" s="55">
        <v>5.42</v>
      </c>
      <c r="E23" s="58">
        <v>6.23</v>
      </c>
      <c r="F23" s="55">
        <v>1.38</v>
      </c>
      <c r="G23" s="55">
        <f>IF(OR(J23="",D23=""),"",J23*D23)</f>
      </c>
      <c r="H23" s="55">
        <f>IF(AND(ISNUMBER(F23),ISNUMBER(G23)),F23+G23,"")</f>
      </c>
      <c r="I23" s="56">
        <v>0.255</v>
      </c>
      <c r="J23" s="56"/>
      <c r="K23" s="55">
        <f>IF(AND(ISNUMBER(I23),ISNUMBER(J23)),I23+J23,"")</f>
      </c>
      <c r="L23" s="51"/>
      <c r="M23" s="51">
        <v>37.5</v>
      </c>
      <c r="N23" s="59">
        <v>12.5</v>
      </c>
    </row>
    <row r="24" spans="1:14" ht="16.5" customHeight="1">
      <c r="A24" s="37" t="s">
        <v>65</v>
      </c>
      <c r="B24" s="50">
        <v>0.79</v>
      </c>
      <c r="C24" s="51" t="s">
        <v>90</v>
      </c>
      <c r="D24" s="55">
        <v>7.5</v>
      </c>
      <c r="E24" s="58"/>
      <c r="F24" s="55">
        <v>1.91</v>
      </c>
      <c r="G24" s="55">
        <f>IF(OR(J24="",D24=""),"",J24*D24)</f>
        <v>1.26</v>
      </c>
      <c r="H24" s="55">
        <f>IF(AND(ISNUMBER(F24),ISNUMBER(G24)),F24+G24,"")</f>
        <v>3.17</v>
      </c>
      <c r="I24" s="56">
        <v>0.255</v>
      </c>
      <c r="J24" s="56">
        <v>0.168</v>
      </c>
      <c r="K24" s="55">
        <f>IF(AND(ISNUMBER(I24),ISNUMBER(J24)),I24+J24,"")</f>
        <v>0.42300000000000004</v>
      </c>
      <c r="L24" s="51" t="s">
        <v>99</v>
      </c>
      <c r="M24" s="51">
        <v>52.2</v>
      </c>
      <c r="N24" s="59">
        <v>13</v>
      </c>
    </row>
    <row r="25" spans="1:14" ht="16.5" customHeight="1">
      <c r="A25" s="37"/>
      <c r="B25" s="50"/>
      <c r="C25" s="51"/>
      <c r="D25" s="52"/>
      <c r="E25" s="58"/>
      <c r="F25" s="55">
        <v>1.38</v>
      </c>
      <c r="G25" s="55">
        <f>IF(OR(J25="",D25=""),"",J25*D25)</f>
      </c>
      <c r="H25" s="55">
        <f>IF(AND(ISNUMBER(F25),ISNUMBER(G25)),F25+G25,"")</f>
      </c>
      <c r="I25" s="56"/>
      <c r="J25" s="56"/>
      <c r="K25" s="55">
        <f>IF(AND(ISNUMBER(I25),ISNUMBER(J25)),I25+J25,"")</f>
      </c>
      <c r="L25" s="51"/>
      <c r="M25" s="51"/>
      <c r="N25" s="59"/>
    </row>
    <row r="26" spans="1:14" ht="16.5" customHeight="1">
      <c r="A26" s="37" t="s">
        <v>67</v>
      </c>
      <c r="B26" s="50">
        <v>0.09</v>
      </c>
      <c r="C26" s="51" t="s">
        <v>88</v>
      </c>
      <c r="D26" s="52">
        <v>33.3</v>
      </c>
      <c r="E26" s="58">
        <v>39.5</v>
      </c>
      <c r="F26" s="55">
        <v>0</v>
      </c>
      <c r="G26" s="55">
        <f>IF(OR(J26="",D26=""),"",J26*D26)</f>
      </c>
      <c r="H26" s="55">
        <f>IF(AND(ISNUMBER(F26),ISNUMBER(G26)),F26+G26,"")</f>
      </c>
      <c r="I26" s="56">
        <v>0</v>
      </c>
      <c r="J26" s="56"/>
      <c r="K26" s="55">
        <f>IF(AND(ISNUMBER(I26),ISNUMBER(J26)),I26+J26,"")</f>
      </c>
      <c r="L26" s="51"/>
      <c r="M26" s="51">
        <v>0</v>
      </c>
      <c r="N26" s="59">
        <v>100</v>
      </c>
    </row>
    <row r="27" spans="1:14" ht="16.5" customHeight="1">
      <c r="A27" s="37"/>
      <c r="B27" s="50"/>
      <c r="C27" s="51"/>
      <c r="D27" s="52"/>
      <c r="E27" s="58"/>
      <c r="F27" s="55"/>
      <c r="G27" s="55">
        <f>IF(OR(J27="",D27=""),"",J27*D27)</f>
      </c>
      <c r="H27" s="55">
        <f>IF(AND(ISNUMBER(F27),ISNUMBER(G27)),F27+G27,"")</f>
      </c>
      <c r="I27" s="56"/>
      <c r="J27" s="56"/>
      <c r="K27" s="55">
        <f>IF(AND(ISNUMBER(I27),ISNUMBER(J27)),I27+J27,"")</f>
      </c>
      <c r="L27" s="51"/>
      <c r="M27" s="51"/>
      <c r="N27" s="59"/>
    </row>
    <row r="28" spans="1:14" ht="16.5" customHeight="1">
      <c r="A28" s="37" t="s">
        <v>100</v>
      </c>
      <c r="B28" s="50">
        <v>680</v>
      </c>
      <c r="C28" s="51" t="s">
        <v>101</v>
      </c>
      <c r="D28" s="52">
        <v>4.9</v>
      </c>
      <c r="E28" s="58">
        <v>5.3</v>
      </c>
      <c r="F28" s="55"/>
      <c r="G28" s="55">
        <f>IF(OR(J28="",D28=""),"",J28*D28)</f>
        <v>0.009800000000000001</v>
      </c>
      <c r="H28" s="55">
        <f>IF(AND(ISNUMBER(F28),ISNUMBER(G28)),F28+G28,"")</f>
      </c>
      <c r="I28" s="56">
        <v>0.434</v>
      </c>
      <c r="J28" s="56">
        <v>0.002</v>
      </c>
      <c r="K28" s="55">
        <f>IF(AND(ISNUMBER(I28),ISNUMBER(J28)),I28+J28,"")</f>
        <v>0.436</v>
      </c>
      <c r="L28" s="51" t="s">
        <v>102</v>
      </c>
      <c r="M28" s="51">
        <v>58</v>
      </c>
      <c r="N28" s="59">
        <v>5.1000000000000005</v>
      </c>
    </row>
    <row r="29" spans="1:14" ht="16.5" customHeight="1">
      <c r="A29" s="37" t="s">
        <v>103</v>
      </c>
      <c r="B29" s="50">
        <v>680</v>
      </c>
      <c r="C29" s="51" t="s">
        <v>101</v>
      </c>
      <c r="D29" s="52">
        <v>4.9</v>
      </c>
      <c r="E29" s="58">
        <v>5.3</v>
      </c>
      <c r="F29" s="55"/>
      <c r="G29" s="55">
        <f>IF(OR(J29="",D29=""),"",J29*D29)</f>
        <v>0.009800000000000001</v>
      </c>
      <c r="H29" s="55">
        <f>IF(AND(ISNUMBER(F29),ISNUMBER(G29)),F29+G29,"")</f>
      </c>
      <c r="I29" s="56">
        <v>0.358</v>
      </c>
      <c r="J29" s="56">
        <v>0.002</v>
      </c>
      <c r="K29" s="55">
        <f>IF(AND(ISNUMBER(I29),ISNUMBER(J29)),I29+J29,"")</f>
        <v>0.36</v>
      </c>
      <c r="L29" s="51" t="s">
        <v>104</v>
      </c>
      <c r="M29" s="51">
        <v>48</v>
      </c>
      <c r="N29" s="59">
        <v>6.2</v>
      </c>
    </row>
    <row r="30" spans="1:14" ht="16.5" customHeight="1">
      <c r="A30" s="37" t="s">
        <v>105</v>
      </c>
      <c r="B30" s="50">
        <v>430</v>
      </c>
      <c r="C30" s="51" t="s">
        <v>101</v>
      </c>
      <c r="D30" s="52">
        <v>5.2</v>
      </c>
      <c r="E30" s="58">
        <v>5.6</v>
      </c>
      <c r="F30" s="55"/>
      <c r="G30" s="55">
        <f>IF(OR(J30="",D30=""),"",J30*D30)</f>
        <v>0.010400000000000001</v>
      </c>
      <c r="H30" s="55">
        <f>IF(AND(ISNUMBER(F30),ISNUMBER(G30)),F30+G30,"")</f>
      </c>
      <c r="I30" s="56">
        <v>0.35</v>
      </c>
      <c r="J30" s="56">
        <v>0.002</v>
      </c>
      <c r="K30" s="55">
        <f>IF(AND(ISNUMBER(I30),ISNUMBER(J30)),I30+J30,"")</f>
        <v>0.352</v>
      </c>
      <c r="L30" s="51" t="s">
        <v>106</v>
      </c>
      <c r="M30" s="51">
        <v>50</v>
      </c>
      <c r="N30" s="59">
        <v>6.3</v>
      </c>
    </row>
    <row r="31" spans="1:14" ht="16.5" customHeight="1">
      <c r="A31" s="37" t="s">
        <v>107</v>
      </c>
      <c r="B31" s="60">
        <v>510</v>
      </c>
      <c r="C31" s="61" t="s">
        <v>101</v>
      </c>
      <c r="D31" s="62">
        <v>5.2</v>
      </c>
      <c r="E31" s="63">
        <v>5.6</v>
      </c>
      <c r="F31" s="64"/>
      <c r="G31" s="64">
        <f>IF(OR(J31="",D31=""),"",J31*D31)</f>
        <v>0.010400000000000001</v>
      </c>
      <c r="H31" s="64">
        <f>IF(AND(ISNUMBER(F31),ISNUMBER(G31)),F31+G31,"")</f>
      </c>
      <c r="I31" s="65">
        <v>0.375</v>
      </c>
      <c r="J31" s="65">
        <v>0.002</v>
      </c>
      <c r="K31" s="64">
        <f>IF(AND(ISNUMBER(I31),ISNUMBER(J31)),I31+J31,"")</f>
        <v>0.377</v>
      </c>
      <c r="L31" s="61" t="s">
        <v>108</v>
      </c>
      <c r="M31" s="61">
        <v>53</v>
      </c>
      <c r="N31" s="66">
        <v>5.9</v>
      </c>
    </row>
    <row r="32" spans="1:14" ht="13.5" customHeight="1">
      <c r="A32" s="11"/>
      <c r="B32" s="67"/>
      <c r="C32" s="11"/>
      <c r="D32" s="67"/>
      <c r="E32" s="67"/>
      <c r="F32" s="11"/>
      <c r="G32" s="68">
        <f>IF(OR(J32="",D32=""),"",J32/D32)</f>
      </c>
      <c r="H32" s="68"/>
      <c r="I32" s="69"/>
      <c r="J32" s="69"/>
      <c r="K32" s="69"/>
      <c r="L32" s="11"/>
      <c r="M32" s="11"/>
      <c r="N32" s="11"/>
    </row>
    <row r="33" spans="1:14" ht="12.75">
      <c r="A33" s="11"/>
      <c r="B33" s="67"/>
      <c r="C33" s="11"/>
      <c r="D33" s="67"/>
      <c r="E33" s="67"/>
      <c r="F33" s="11"/>
      <c r="G33" s="68">
        <f>IF(OR(J33="",D33=""),"",J33/D33)</f>
      </c>
      <c r="H33" s="68"/>
      <c r="I33" s="69"/>
      <c r="J33" s="69"/>
      <c r="K33" s="69"/>
      <c r="L33" s="70" t="s">
        <v>109</v>
      </c>
      <c r="M33" s="11"/>
      <c r="N33" s="11"/>
    </row>
    <row r="34" spans="1:14" ht="12.75">
      <c r="A34" s="11"/>
      <c r="B34" s="67"/>
      <c r="C34" s="11"/>
      <c r="D34" s="67"/>
      <c r="E34" s="67"/>
      <c r="F34" s="11"/>
      <c r="G34" s="68">
        <f>IF(OR(J34="",D34=""),"",J34/D34)</f>
      </c>
      <c r="H34" s="68"/>
      <c r="I34" s="69"/>
      <c r="J34" s="69"/>
      <c r="K34" s="69"/>
      <c r="L34" s="71" t="s">
        <v>110</v>
      </c>
      <c r="M34" s="11"/>
      <c r="N34" s="11"/>
    </row>
    <row r="35" spans="1:14" ht="12.75">
      <c r="A35" s="11"/>
      <c r="B35" s="67"/>
      <c r="C35" s="11"/>
      <c r="D35" s="67"/>
      <c r="E35" s="67"/>
      <c r="F35" s="11"/>
      <c r="G35" s="68">
        <f>IF(OR(J35="",D35=""),"",J35/D35)</f>
      </c>
      <c r="H35" s="68"/>
      <c r="I35" s="69"/>
      <c r="J35" s="69"/>
      <c r="K35" s="69"/>
      <c r="L35" s="71" t="s">
        <v>111</v>
      </c>
      <c r="M35" s="11"/>
      <c r="N35" s="11"/>
    </row>
    <row r="36" spans="1:14" ht="12.75">
      <c r="A36" s="11"/>
      <c r="B36" s="67"/>
      <c r="C36" s="11"/>
      <c r="D36" s="67"/>
      <c r="E36" s="67"/>
      <c r="F36" s="11"/>
      <c r="G36" s="68"/>
      <c r="H36" s="68"/>
      <c r="I36" s="69"/>
      <c r="J36" s="69"/>
      <c r="K36" s="69"/>
      <c r="L36" s="71" t="s">
        <v>112</v>
      </c>
      <c r="M36" s="11"/>
      <c r="N36" s="11"/>
    </row>
    <row r="37" spans="1:14" ht="12.75">
      <c r="A37" s="11"/>
      <c r="B37" s="67"/>
      <c r="C37" s="11"/>
      <c r="D37" s="67"/>
      <c r="E37" s="67"/>
      <c r="F37" s="11"/>
      <c r="G37" s="68">
        <f>IF(OR(J37="",D37=""),"",J37/D37)</f>
      </c>
      <c r="H37" s="68"/>
      <c r="I37" s="69"/>
      <c r="J37" s="69"/>
      <c r="K37" s="69"/>
      <c r="L37" s="72" t="s">
        <v>113</v>
      </c>
      <c r="M37" s="11"/>
      <c r="N37" s="11"/>
    </row>
  </sheetData>
  <sheetProtection sheet="1"/>
  <printOptions gridLines="1"/>
  <pageMargins left="0.7875" right="0.787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34484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 g</cp:lastModifiedBy>
  <cp:lastPrinted>2003-10-29T12:10:02Z</cp:lastPrinted>
  <dcterms:created xsi:type="dcterms:W3CDTF">2003-10-29T11:52:50Z</dcterms:created>
  <dcterms:modified xsi:type="dcterms:W3CDTF">2011-10-27T15:40:53Z</dcterms:modified>
  <cp:category/>
  <cp:version/>
  <cp:contentType/>
  <cp:contentStatus/>
  <cp:revision>5</cp:revision>
</cp:coreProperties>
</file>